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b0042.sharepoint.com/teams/CROT-afd-Risikostyring/Delte dokumenter/Risikostyring/Årshjul/2024/Søjle III/"/>
    </mc:Choice>
  </mc:AlternateContent>
  <xr:revisionPtr revIDLastSave="5" documentId="8_{0CF5AD7D-9D1D-431A-8A31-1098D228B244}" xr6:coauthVersionLast="47" xr6:coauthVersionMax="47" xr10:uidLastSave="{C82C888F-7A25-4421-B8EC-753729D26AF5}"/>
  <bookViews>
    <workbookView xWindow="28680" yWindow="-120" windowWidth="29040" windowHeight="15720" tabRatio="998" xr2:uid="{728E86F7-2084-46B1-A3BD-08C6446CF1C5}"/>
  </bookViews>
  <sheets>
    <sheet name="Overblik" sheetId="159" r:id="rId1"/>
    <sheet name="EU OV1" sheetId="124" r:id="rId2"/>
    <sheet name="EU TLAC1" sheetId="150" r:id="rId3"/>
    <sheet name="EU TLAC3b" sheetId="153" r:id="rId4"/>
    <sheet name="EU KM1" sheetId="128" r:id="rId5"/>
    <sheet name="EU KM2" sheetId="154" r:id="rId6"/>
    <sheet name="EU LI1" sheetId="132" r:id="rId7"/>
    <sheet name="EU LI2" sheetId="131" r:id="rId8"/>
    <sheet name="EU LI3" sheetId="133" r:id="rId9"/>
    <sheet name="EU CC1" sheetId="125" r:id="rId10"/>
    <sheet name="EU CCA" sheetId="145" r:id="rId11"/>
    <sheet name="EU CCyB1" sheetId="126" r:id="rId12"/>
    <sheet name="EU CCyB2" sheetId="134" r:id="rId13"/>
    <sheet name="EU LR1 - LRSum" sheetId="135" r:id="rId14"/>
    <sheet name="EU LR2 - LRCom" sheetId="127" r:id="rId15"/>
    <sheet name="EU LR3 - LRSpl" sheetId="136" r:id="rId16"/>
    <sheet name="EU LIQ1" sheetId="146" r:id="rId17"/>
    <sheet name="EU LIQ2" sheetId="147" r:id="rId18"/>
    <sheet name="EU CR1" sheetId="137" r:id="rId19"/>
    <sheet name="EU CR1-A" sheetId="138" r:id="rId20"/>
    <sheet name="EU CQ3" sheetId="151" r:id="rId21"/>
    <sheet name="EU CQ5" sheetId="152" r:id="rId22"/>
    <sheet name="EU CR3" sheetId="155" r:id="rId23"/>
    <sheet name="EU CR4" sheetId="122" r:id="rId24"/>
    <sheet name="EU CR5" sheetId="123" r:id="rId25"/>
    <sheet name="EU CCR1" sheetId="117" r:id="rId26"/>
    <sheet name="EU CCR2" sheetId="118" r:id="rId27"/>
    <sheet name="EU CCR3" sheetId="121" r:id="rId28"/>
    <sheet name="EU CCR5" sheetId="119" r:id="rId29"/>
    <sheet name="EU MR1" sheetId="120" r:id="rId30"/>
    <sheet name="EU IRRBB1" sheetId="158" r:id="rId31"/>
    <sheet name="EU OR1" sheetId="140" r:id="rId32"/>
    <sheet name="EU REM1" sheetId="148" r:id="rId33"/>
    <sheet name="EU REM5" sheetId="149" r:id="rId34"/>
    <sheet name="EU AE1" sheetId="141" r:id="rId35"/>
    <sheet name="EU AE2" sheetId="142" r:id="rId36"/>
    <sheet name="EU AE3" sheetId="143" r:id="rId37"/>
    <sheet name="EU AE4" sheetId="144" r:id="rId38"/>
    <sheet name="SkemaIFRS9-overgangsordning" sheetId="34" r:id="rId39"/>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149" l="1"/>
  <c r="H36" i="147"/>
  <c r="H43" i="147" s="1"/>
  <c r="G36" i="147"/>
  <c r="F36" i="147"/>
  <c r="E36" i="147"/>
  <c r="H27" i="147"/>
  <c r="G27" i="147"/>
  <c r="F27" i="147"/>
  <c r="E27" i="147"/>
  <c r="E21" i="147"/>
  <c r="E19" i="147" s="1"/>
  <c r="H19" i="147"/>
  <c r="H22" i="147" s="1"/>
  <c r="G19" i="147"/>
  <c r="F19" i="147"/>
  <c r="H17" i="147"/>
  <c r="H15" i="147"/>
  <c r="G15" i="147"/>
  <c r="F15" i="147"/>
  <c r="E15" i="147"/>
  <c r="H12" i="147"/>
  <c r="E12" i="147"/>
  <c r="H9" i="147"/>
  <c r="G9" i="147"/>
  <c r="F9" i="147"/>
  <c r="E9" i="147"/>
  <c r="D9" i="147"/>
  <c r="K38" i="146"/>
  <c r="J38" i="146"/>
  <c r="I38" i="146"/>
  <c r="H38" i="146"/>
  <c r="G38" i="146"/>
  <c r="F38" i="146"/>
  <c r="E38" i="146"/>
  <c r="D38" i="146"/>
  <c r="J32" i="146"/>
  <c r="I32" i="146"/>
  <c r="H32" i="146"/>
  <c r="G32" i="146"/>
  <c r="K31" i="146"/>
  <c r="K32" i="146" s="1"/>
  <c r="J31" i="146"/>
  <c r="I31" i="146"/>
  <c r="H31" i="146"/>
  <c r="G31" i="146"/>
  <c r="F31" i="146"/>
  <c r="F32" i="146" s="1"/>
  <c r="E31" i="146"/>
  <c r="E32" i="146" s="1"/>
  <c r="D31" i="146"/>
  <c r="D32" i="146" s="1"/>
  <c r="H28" i="146"/>
  <c r="K25" i="146"/>
  <c r="K22" i="146" s="1"/>
  <c r="K28" i="146" s="1"/>
  <c r="J25" i="146"/>
  <c r="J22" i="146" s="1"/>
  <c r="J28" i="146" s="1"/>
  <c r="I25" i="146"/>
  <c r="H25" i="146"/>
  <c r="G25" i="146"/>
  <c r="F25" i="146"/>
  <c r="E25" i="146"/>
  <c r="D25" i="146"/>
  <c r="I22" i="146"/>
  <c r="I28" i="146" s="1"/>
  <c r="H22" i="146"/>
  <c r="G22" i="146"/>
  <c r="F22" i="146"/>
  <c r="E22" i="146"/>
  <c r="D22" i="146"/>
  <c r="K16" i="146"/>
  <c r="J16" i="146"/>
  <c r="I16" i="146"/>
  <c r="H16" i="146"/>
  <c r="G16" i="146"/>
  <c r="F16" i="146"/>
  <c r="E16" i="146"/>
  <c r="D16" i="146"/>
  <c r="H44" i="147" l="1"/>
</calcChain>
</file>

<file path=xl/sharedStrings.xml><?xml version="1.0" encoding="utf-8"?>
<sst xmlns="http://schemas.openxmlformats.org/spreadsheetml/2006/main" count="1993" uniqueCount="1246">
  <si>
    <t>Samlede risikoeksponeringer (TREA)</t>
  </si>
  <si>
    <t>Samlede kapitalgrundlags-krav</t>
  </si>
  <si>
    <t>a</t>
  </si>
  <si>
    <t>b</t>
  </si>
  <si>
    <t>c</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</si>
  <si>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</si>
  <si>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</si>
  <si>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</si>
  <si>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</si>
  <si>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</si>
  <si>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</si>
  <si>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</si>
  <si>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</si>
  <si>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</si>
  <si>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</si>
  <si>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</si>
  <si>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</si>
  <si>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</si>
  <si>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</si>
  <si>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</si>
  <si>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</si>
  <si>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</si>
  <si>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</si>
  <si>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</si>
  <si>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</si>
  <si>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</si>
  <si>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</si>
  <si>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</si>
  <si>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</si>
  <si>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</si>
  <si>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</si>
  <si>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</si>
  <si>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</si>
  <si>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</si>
  <si>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</si>
  <si>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</si>
  <si>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</si>
  <si>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</si>
  <si>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</si>
  <si>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d</t>
  </si>
  <si>
    <t>e</t>
  </si>
  <si>
    <t>Tilgængeligt kapitalgrundlag (beløb)</t>
  </si>
  <si>
    <t xml:space="preserve">Egentlig kernekapital (CET1) </t>
  </si>
  <si>
    <t xml:space="preserve">Kernekapital </t>
  </si>
  <si>
    <t xml:space="preserve">Samlet kapital </t>
  </si>
  <si>
    <t>Risikovægtede eksponeringer</t>
  </si>
  <si>
    <t>Samlet risikoeksponering</t>
  </si>
  <si>
    <t>Kernekapitalprocent (%)</t>
  </si>
  <si>
    <t>Kapitalprocent i alt (%)</t>
  </si>
  <si>
    <t>Krav om yderligere kapitalgrundlag til at tage højde for andre risici end risikoen for overdreven gearing (som en procentdel af den risikovægtede eksponering)</t>
  </si>
  <si>
    <t>EU 7a</t>
  </si>
  <si>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</si>
  <si>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</si>
  <si>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</si>
  <si>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</si>
  <si>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</si>
  <si>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</si>
  <si>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</si>
  <si>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</si>
  <si>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</si>
  <si>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</si>
  <si>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</si>
  <si>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</si>
  <si>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</si>
  <si>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</si>
  <si>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</si>
  <si>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</si>
  <si>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</si>
  <si>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</si>
  <si>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</si>
  <si>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</si>
  <si>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</si>
  <si>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</si>
  <si>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</si>
  <si>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</si>
  <si>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</si>
  <si>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</si>
  <si>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</si>
  <si>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</si>
  <si>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</si>
  <si>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</si>
  <si>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</si>
  <si>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</si>
  <si>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</si>
  <si>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</si>
  <si>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</si>
  <si>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</si>
  <si>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</si>
  <si>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</si>
  <si>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</si>
  <si>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</si>
  <si>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</si>
  <si>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</si>
  <si>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</si>
  <si>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</si>
  <si>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Kapitalprocenter (som en procentdel af den risikovægtede eksponering)</t>
  </si>
  <si>
    <t>Egentlig kernekapitalprocent (%)</t>
  </si>
  <si>
    <t xml:space="preserve">Krav om yderligere kapitalgrundlag til at tage højde for andre risici end risikoen for overdreven gearing (%) </t>
  </si>
  <si>
    <t>Krav om yderligere kapitalgrundlag til at tage højde for risikoen for overdreven gearing (som en procentdel af det samlede eksponeringsmål)</t>
  </si>
  <si>
    <t>f</t>
  </si>
  <si>
    <t>g</t>
  </si>
  <si>
    <t xml:space="preserve"> </t>
  </si>
  <si>
    <t>Regnskabsmæssige værdier som indberettet i offentliggjorte regnskaber</t>
  </si>
  <si>
    <t>Regnskabsmæssige værdier inden for rammerne for tilsynsmæssig konsolidering</t>
  </si>
  <si>
    <t>Regnskabsmæssige værdier af poster</t>
  </si>
  <si>
    <t>omfattet af kreditrisikorammen</t>
  </si>
  <si>
    <t>Ikke omfattet af kapitalgrundlagskrav eller omfattet af fradrag i kapitalgrundlag</t>
  </si>
  <si>
    <t>Opdeling efter aktivklasser i overensstemmelse med balancen i de offentliggjorte regnskaber</t>
  </si>
  <si>
    <t>Kassebeholdning og anfordringstilgodehavender hos centralbanker</t>
  </si>
  <si>
    <t>Tilgodehavender hos kreditinstitutter og centralbanker</t>
  </si>
  <si>
    <t>Udlån og andre tilgodehavender til amortiseret kostpris</t>
  </si>
  <si>
    <t>Obligationer til dagsværdi</t>
  </si>
  <si>
    <t>Aktier m.v.</t>
  </si>
  <si>
    <t>Kapitalandele i associerede virksomheder</t>
  </si>
  <si>
    <t>Aktiver tilknyttet puljeordninger</t>
  </si>
  <si>
    <t>Andre aktiver</t>
  </si>
  <si>
    <t xml:space="preserve">Aktiver i alt </t>
  </si>
  <si>
    <t>Opdeling efter passivklasser i overensstemmelse med balancen i de offentliggjorte regnskaber</t>
  </si>
  <si>
    <t>Gæld til kreditinstitutter og centralbanker</t>
  </si>
  <si>
    <t>Indlån og anden gæld</t>
  </si>
  <si>
    <t>Indlån i puljeordninger</t>
  </si>
  <si>
    <t>Udstedte obligationer til amortiseret kostpris</t>
  </si>
  <si>
    <t>Andre passiver</t>
  </si>
  <si>
    <t>Efterstillede kapitalindskud</t>
  </si>
  <si>
    <t xml:space="preserve">Egenkapital i alt </t>
  </si>
  <si>
    <t xml:space="preserve">Passiver i alt </t>
  </si>
  <si>
    <t>Da omfanget af den regnskabsmæssige konsolidering og den tilsynsmæssige konsolidering er det samme, kombineres kolonne a) og b) i dette skema</t>
  </si>
  <si>
    <t xml:space="preserve">Poster omfattet af </t>
  </si>
  <si>
    <t>Kreditrisikoramme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</si>
  <si>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</si>
  <si>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</si>
  <si>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</si>
  <si>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</si>
  <si>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</si>
  <si>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</si>
  <si>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</si>
  <si>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</si>
  <si>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</si>
  <si>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</si>
  <si>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</si>
  <si>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</si>
  <si>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Securitiserings-ramme </t>
  </si>
  <si>
    <t xml:space="preserve">Modpartskredit-risikoramme </t>
  </si>
  <si>
    <t>Markedsrisiko-ramme</t>
  </si>
  <si>
    <t>h</t>
  </si>
  <si>
    <t>Enhedens navn</t>
  </si>
  <si>
    <t>Metode for regnskabsmæssig konsolidering</t>
  </si>
  <si>
    <t>Metode for tilsynsmæssig konsolidering</t>
  </si>
  <si>
    <t>Beskrivelse af enheden</t>
  </si>
  <si>
    <t>Fuld konsolidering</t>
  </si>
  <si>
    <t>Proportional konsolidering</t>
  </si>
  <si>
    <t>Den indre værdis metode</t>
  </si>
  <si>
    <t>Hverken konsolideret eller fratrukket</t>
  </si>
  <si>
    <t>Fratrukket</t>
  </si>
  <si>
    <t>Ejendomsselskabet Sjælland-Fyn A/S</t>
  </si>
  <si>
    <t>X</t>
  </si>
  <si>
    <t>Ejendomsselskab</t>
  </si>
  <si>
    <t>Investeringsselskabet Sjælland-Fyn A/S</t>
  </si>
  <si>
    <t>Investeringsselskab</t>
  </si>
  <si>
    <t>Leasing Fyn Faaborg A/S</t>
  </si>
  <si>
    <t>Leasing</t>
  </si>
  <si>
    <t>Skema EU CCA: Hovedtræk ved lovpligtige kapitalgrundlagsinstrumenter og nedskrivningsrelevante passivinstrumenter</t>
  </si>
  <si>
    <t>Udsteder</t>
  </si>
  <si>
    <t>Entydigt ID (f.eks. CUSIP-, ISIN- eller Bloomberg-ID for private investeringer)</t>
  </si>
  <si>
    <t>DK0030497797</t>
  </si>
  <si>
    <t>DK0030490511</t>
  </si>
  <si>
    <t>2a</t>
  </si>
  <si>
    <t>Offentlig eller privat investering</t>
  </si>
  <si>
    <t>Privat</t>
  </si>
  <si>
    <t>Gældende lovgivning for instrumentet</t>
  </si>
  <si>
    <t>Dansk</t>
  </si>
  <si>
    <t>3a </t>
  </si>
  <si>
    <t>Kontraktmæssig anerkendelse af afviklingsmyndigheders nedskrivnings- og konverteringsbeføjelser</t>
  </si>
  <si>
    <t>JA</t>
  </si>
  <si>
    <t>Tilsynsmæssig behandling</t>
  </si>
  <si>
    <t xml:space="preserve">    Aktuel behandling under hensyntagen til overgangsbestemmelser i CRR, hvor det er relevant</t>
  </si>
  <si>
    <t>Additional tier 1</t>
  </si>
  <si>
    <t>Tier 2</t>
  </si>
  <si>
    <t xml:space="preserve">     Bestemmelser efter overgangsperioden i henhold til CRR</t>
  </si>
  <si>
    <t xml:space="preserve">     Anerkendte på individuelt/(del)konsolideret/ individuelt og (del)konsolideret niveau</t>
  </si>
  <si>
    <t>Individuelt og (del)konsolideret</t>
  </si>
  <si>
    <t xml:space="preserve">     Instrumenttype (typer angives for hver jurisdiktion)</t>
  </si>
  <si>
    <t>Additional tier 1 jf. EU forordning nr. 575/2013, artikel 52</t>
  </si>
  <si>
    <t>Tier 2 jf. EU forordning nr. 575/2013, artikel 63</t>
  </si>
  <si>
    <t>Nedskrivningsrelevante passiver jf.Lov om restrukturering og afvikling af visse finansielle virksomheder §13 stk 3</t>
  </si>
  <si>
    <t>Beløb anerkendt i lovpligtig kapital eller nedskrivningsrelevante passiver (valuta i millioner pr. seneste indberetningsdato)</t>
  </si>
  <si>
    <t>DKK 150</t>
  </si>
  <si>
    <t>DKK 100</t>
  </si>
  <si>
    <t>DKK 200</t>
  </si>
  <si>
    <t>DKK 180</t>
  </si>
  <si>
    <t>Nominel værdi af instrumentet</t>
  </si>
  <si>
    <t>EU-9a</t>
  </si>
  <si>
    <t>Emissionskurs</t>
  </si>
  <si>
    <t>EU-9b</t>
  </si>
  <si>
    <t>Indfrielseskurs</t>
  </si>
  <si>
    <t>Regnskabsmæssig klassificering</t>
  </si>
  <si>
    <t>Egenkapital</t>
  </si>
  <si>
    <t>Forpligtelse - amortiseret kostpris</t>
  </si>
  <si>
    <t>Oprindelig udstedelsesdato</t>
  </si>
  <si>
    <t>Uamortisabelt eller dateret</t>
  </si>
  <si>
    <t>uamortisabelt</t>
  </si>
  <si>
    <t>dateret</t>
  </si>
  <si>
    <t xml:space="preserve">     Oprindelig forfaldsdato</t>
  </si>
  <si>
    <t>Udsteder-call med forbehold af forudgående myndighedsgodkendelse</t>
  </si>
  <si>
    <t xml:space="preserve">     Dato for call option, datoer for eventuelle calls og indfrielsesbeløb</t>
  </si>
  <si>
    <t>16-08-2027, 100 % af hovedstol</t>
  </si>
  <si>
    <t>18-06-2025, 100 % af hovedstol</t>
  </si>
  <si>
    <t xml:space="preserve">     Datoer for eventuelle efterfølgende calls</t>
  </si>
  <si>
    <t>Efterfølgende rentedage</t>
  </si>
  <si>
    <t>Kuponrente/udbytte</t>
  </si>
  <si>
    <t>Fast eller variabelt udbytte/fast eller variabel kuponrente</t>
  </si>
  <si>
    <t>Fast</t>
  </si>
  <si>
    <t>variabel</t>
  </si>
  <si>
    <t>Kuponrente og tilknyttet indeks</t>
  </si>
  <si>
    <t>Variabel Cibor 6m + 3,1%</t>
  </si>
  <si>
    <t>Fast 1,985%</t>
  </si>
  <si>
    <t>Tilstedeværelse af "dividend stopper"</t>
  </si>
  <si>
    <t>Nej</t>
  </si>
  <si>
    <t>EU-20a</t>
  </si>
  <si>
    <t xml:space="preserve">     Frit valg, delvist frit valg eller obligatorisk (med hensyn til tidspunkt)</t>
  </si>
  <si>
    <t>Frit valg</t>
  </si>
  <si>
    <t>EU-20b</t>
  </si>
  <si>
    <t xml:space="preserve">     Frit valg, delvist frit valg eller obligatorisk (med hensyn til beløb)</t>
  </si>
  <si>
    <t xml:space="preserve">     Tilstedeværelse af step-up eller andet incitament til indfrielse</t>
  </si>
  <si>
    <t xml:space="preserve">     Ikkekumulativt eller kumulativ</t>
  </si>
  <si>
    <t>Ikke kumulativt</t>
  </si>
  <si>
    <t>Konvertibelt eller ikkekonvertibelt</t>
  </si>
  <si>
    <t>Ikke konvertibelt</t>
  </si>
  <si>
    <t xml:space="preserve">     Hvis konvertibelt: konverteringsudløser(e)</t>
  </si>
  <si>
    <t xml:space="preserve">     Hvis konvertibelt: helt eller delvist</t>
  </si>
  <si>
    <t xml:space="preserve">     Hvis konvertibelt: konverteringssats</t>
  </si>
  <si>
    <t xml:space="preserve">     Hvis konvertibelt: obligatorisk eller valgfri konvertering</t>
  </si>
  <si>
    <t xml:space="preserve">     Hvis konvertibelt: angiv instrumenttype, der kan konverteres til</t>
  </si>
  <si>
    <t xml:space="preserve">     Hvis konvertibelt: angiv udsteder for det instrument, der konverteres til</t>
  </si>
  <si>
    <t>Egenskaber for nedskrivning</t>
  </si>
  <si>
    <t>Ja</t>
  </si>
  <si>
    <t xml:space="preserve">     Hvis nedskrivning: nedskrivningsudløser(e)</t>
  </si>
  <si>
    <t>Ved rekapitalisering eller forretningsophør uden tab til ikke efterstillede kreditorer.</t>
  </si>
  <si>
    <t xml:space="preserve">     Hvis nedskrivning: hel eller delvis</t>
  </si>
  <si>
    <t>Hel eller delvis</t>
  </si>
  <si>
    <t xml:space="preserve">     Hvis nedskrivning: permanent eller midlertidig</t>
  </si>
  <si>
    <t>Midlertidig</t>
  </si>
  <si>
    <t>Permanent</t>
  </si>
  <si>
    <t xml:space="preserve">        Hvis midlertidig nedskrivning: beskriv opskrivningsmekanismen</t>
  </si>
  <si>
    <t>Udsteder kan diskretionært vælge at opskrive under hensyntagen til de restriktioner der gælder i forordningen mv</t>
  </si>
  <si>
    <t>34a </t>
  </si>
  <si>
    <t>Type af efterstillelse (kun for nedskrivningsrelevante passiver)</t>
  </si>
  <si>
    <t>Lovpligtig</t>
  </si>
  <si>
    <t>Kontraktlig</t>
  </si>
  <si>
    <t>EU-34b</t>
  </si>
  <si>
    <t>Instrumentets prioritering ved almindelig insolvensbehandling</t>
  </si>
  <si>
    <t>Direktiv 2014/59/EU artikel 60 stk 1 b</t>
  </si>
  <si>
    <t>Direktiv 2014/59/EU artikel 60 stk 1 c</t>
  </si>
  <si>
    <t>Lov om restrukturering og afvikling af visse finansielle virksomheder §13 stk 3</t>
  </si>
  <si>
    <t>Position i efterstillelseshierarki ved likvidation (angiv instrumenttype, der er umiddelbart over instrumentet)</t>
  </si>
  <si>
    <t>Efterstillet til Tier 2</t>
  </si>
  <si>
    <t>Efterstillet til senior kapital</t>
  </si>
  <si>
    <t>Ikkeoverensstemmende træk efter overgangsperiode</t>
  </si>
  <si>
    <t>NEJ</t>
  </si>
  <si>
    <t>Hvis ja, angives ikkeoverensstemmende træk.</t>
  </si>
  <si>
    <t>Institutspecifik kontracyklisk kapitalbuffersats</t>
  </si>
  <si>
    <t>Krav til den institutspecifikke kontracykliske kapitalbuffer</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</si>
  <si>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</si>
  <si>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</si>
  <si>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</si>
  <si>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</si>
  <si>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</si>
  <si>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</si>
  <si>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</si>
  <si>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</si>
  <si>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</si>
  <si>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</si>
  <si>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</si>
  <si>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</si>
  <si>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</si>
  <si>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</si>
  <si>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</si>
  <si>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t>(Justering for midlertidig fritagelse af eksponeringer mod centralbanker (hvis det er relevant))</t>
  </si>
  <si>
    <t>Justering for afledte finansielle instrumenter</t>
  </si>
  <si>
    <t>Gearingsgradrelevante eksponeringer, jf. CRR</t>
  </si>
  <si>
    <t>T</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</si>
  <si>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</si>
  <si>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</si>
  <si>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</si>
  <si>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</si>
  <si>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</si>
  <si>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</si>
  <si>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</si>
  <si>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</si>
  <si>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</si>
  <si>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</si>
  <si>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</si>
  <si>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</si>
  <si>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</si>
  <si>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</si>
  <si>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</si>
  <si>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</si>
  <si>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</si>
  <si>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t>(Ikke medregnet CCP-element af kundeclearede handelseksponeringer) (forenklet standardmetode)</t>
  </si>
  <si>
    <t>EU-10b</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</si>
  <si>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</si>
  <si>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</si>
  <si>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</si>
  <si>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</si>
  <si>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</si>
  <si>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</si>
  <si>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</si>
  <si>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</si>
  <si>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</si>
  <si>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</si>
  <si>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</si>
  <si>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</si>
  <si>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</si>
  <si>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</si>
  <si>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</si>
  <si>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</si>
  <si>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</si>
  <si>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t>(Generelle hensættelser fratrukket ved opgørelsen af kernekapital og specifikke hensættelser i forbindelse med ikkebalanceførte eksponeringer)</t>
  </si>
  <si>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</si>
  <si>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</si>
  <si>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</si>
  <si>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</si>
  <si>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</si>
  <si>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</si>
  <si>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</si>
  <si>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</si>
  <si>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</si>
  <si>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</si>
  <si>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</si>
  <si>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t>(Udelukkede eksponeringer fra pass through-støttelån gennem ikkeoffentlige udviklingskreditinstitutter (eller (enheder))</t>
  </si>
  <si>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</si>
  <si>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</si>
  <si>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</si>
  <si>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</si>
  <si>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</si>
  <si>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</si>
  <si>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</si>
  <si>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</si>
  <si>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</si>
  <si>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</si>
  <si>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</si>
  <si>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</si>
  <si>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</si>
  <si>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t>Kernekapital</t>
  </si>
  <si>
    <t>EU-25</t>
  </si>
  <si>
    <t>Gearingsgrad (ekskl. virkningen af undtagelsen af offentlige investeringer og støttelån) (%)</t>
  </si>
  <si>
    <t>25a</t>
  </si>
  <si>
    <t>Gearingsgrad (ekskl. virkningen af midlertidige undtagelser af centralbankreserver) (%)</t>
  </si>
  <si>
    <t>Lovpligtig minimumsgearingsgradkrav (%)</t>
  </si>
  <si>
    <t>EU-26a</t>
  </si>
  <si>
    <t>EU-26b</t>
  </si>
  <si>
    <t xml:space="preserve">     heraf: i form af egentlig kernekapital</t>
  </si>
  <si>
    <t>EU-27a</t>
  </si>
  <si>
    <t>Valg af overgangsordninger og relevante eksponeringer</t>
  </si>
  <si>
    <t>EU-27b</t>
  </si>
  <si>
    <t>Valg af overgangsordninger for definitionen af kapitalmålet</t>
  </si>
  <si>
    <t>Transitional</t>
  </si>
  <si>
    <t>Offentliggørelse af gennemsnitsværdier</t>
  </si>
  <si>
    <t>Gennemsnit af daglige værdier af bruttoaktiver, der er indgået i SFT'er, efter justering for regnskabsmæssige transaktioner vedrørende salg og modregning af relaterede likvide forpligtelser og likvide tilgodehavender</t>
  </si>
  <si>
    <t>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</si>
  <si>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</si>
  <si>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30a</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</si>
  <si>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</si>
  <si>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</si>
  <si>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</si>
  <si>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</si>
  <si>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</si>
  <si>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</si>
  <si>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</si>
  <si>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</si>
  <si>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</si>
  <si>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</si>
  <si>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</si>
  <si>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</si>
  <si>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</si>
  <si>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</si>
  <si>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</si>
  <si>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</si>
  <si>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</si>
  <si>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</si>
  <si>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</si>
  <si>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</si>
  <si>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</si>
  <si>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</si>
  <si>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</si>
  <si>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</si>
  <si>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</si>
  <si>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</si>
  <si>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</si>
  <si>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</si>
  <si>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</si>
  <si>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Skema</t>
  </si>
  <si>
    <t>EU CCA - Hovedtræk ved lovpligtige kapitalgrundlagsinstrumenter og nedskrivningsrelevante passivinstrumenter</t>
  </si>
  <si>
    <t>EU LR1 - LRSum: Afstemning mellem regnskabsmæssige aktiver og gearingsgradrelevante eksponeringer — oversigt</t>
  </si>
  <si>
    <t>EU LR3 - LRSpl: Opdeling af balanceførte eksponeringer (ekskl. derivater, SFT'er og ikke medregnede eksponeringer)</t>
  </si>
  <si>
    <t>EU LIQ1 - Kvantitative oplysninger om likviditetsdækningsgrad</t>
  </si>
  <si>
    <t xml:space="preserve">EU LIQ2 - Net stable funding ratio </t>
  </si>
  <si>
    <t>EU CQ3 - Kreditkvalitet af ikkemisligholdte og misligholdte eksponeringer efter forfaldsdage</t>
  </si>
  <si>
    <t>EU CQ5 - Kreditkvalitet af lån og forskud efter branche</t>
  </si>
  <si>
    <t>EU CR3 - Overblik over kreditrisikoreduktionsteknikker  Offentliggørelse af anvendelsen af kreditrisikoreduktionsteknikker</t>
  </si>
  <si>
    <t>EU CCR1 - Analyse af modpartskreditrisikoeksponeringer efter metode</t>
  </si>
  <si>
    <t>EU MR1 - Markedsrisiko i henhold til standardmetoden</t>
  </si>
  <si>
    <t>EU OR1 - Kapitalgrundlagskrav for operationel risiko og risikovægtede eksponeringer</t>
  </si>
  <si>
    <t>EU AE1 - Behæftede og ubehæftede aktiver</t>
  </si>
  <si>
    <t>EU AE2 - Modtaget sikkerhedsstillelse og egne udstedte gældsværdipapirer</t>
  </si>
  <si>
    <t>Skema vedr. IFRS 9 - overgangsordning</t>
  </si>
  <si>
    <t>Følgende skemaer anses som uvæsentlige for Sparekassen Sjælland-Fyn A/S</t>
  </si>
  <si>
    <t>EU CR2 - Ændringer i beholdningen af misligholdte lån og forskud</t>
  </si>
  <si>
    <t>EU CR2a - Ændringer i beholdningen af misligholdte lån og forskud og akkumulerede inddrevne nettobeløb i forbindelse hermed</t>
  </si>
  <si>
    <t>EU CQ1 - Kreditkvalitet af eksponeringer med kreditlempelser</t>
  </si>
  <si>
    <t>EU CQ2 - Kvalitet af kreditlempelser</t>
  </si>
  <si>
    <t>EU CQ4 - Kvaliteten af misligholdte eksponeringer efter geografisk placering </t>
  </si>
  <si>
    <t xml:space="preserve">EU CQ6 - Værdiansættelse af sikkerhedsstillelse - lån og forskud </t>
  </si>
  <si>
    <t xml:space="preserve">EU CQ7 - Sikkerhedsstillelse opnået gennem overtagelse og fuldbyrdelsesprocesser </t>
  </si>
  <si>
    <t>EU CCR7 - RWEA-flowtabeller for markedsrisikoeksponeringer i henhold til IMM</t>
  </si>
  <si>
    <t>EU CCR8  - Modpartskreditrisikoeksponeringer</t>
  </si>
  <si>
    <t>EU-SEC1 - Securitiseringseksponeringer uden for handelsbeholdningen</t>
  </si>
  <si>
    <t>EU-SEC2 - Securitiseringseksponeringer i handelsbeholdningen</t>
  </si>
  <si>
    <t>EU-SEC3 - Securitiseringseksponeringer uden for handelsbeholdningen og tilknyttede lovbestemte kapitalkrav - instituttet optræder som eksponeringsleverende eller organiserende institut</t>
  </si>
  <si>
    <t>EU-SEC4 - Securitiseringseksponeringer uden for handelsbeholdningen og tilknyttede lovpligtige kapitalkrav - instituttet optræder som investorinstitut</t>
  </si>
  <si>
    <t>EU-SEC5 - Eksponeringer securitiseret af instituttet - Misligholdte eksponeringer og specifikke kreditrisikojusteringer</t>
  </si>
  <si>
    <t>i</t>
  </si>
  <si>
    <t>j</t>
  </si>
  <si>
    <t>k</t>
  </si>
  <si>
    <t>l</t>
  </si>
  <si>
    <t>m</t>
  </si>
  <si>
    <t>n</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</si>
  <si>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</si>
  <si>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</si>
  <si>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</si>
  <si>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</si>
  <si>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</si>
  <si>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</si>
  <si>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Heraf fase 1</t>
  </si>
  <si>
    <t>Heraf fase 2</t>
  </si>
  <si>
    <t>Heraf fase 3</t>
  </si>
  <si>
    <t>005</t>
  </si>
  <si>
    <t>Kassebeholdninger i centralbanker og andre anfordringsindskud</t>
  </si>
  <si>
    <t>010</t>
  </si>
  <si>
    <t>Lån og forskud</t>
  </si>
  <si>
    <t>020</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</si>
  <si>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</si>
  <si>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</si>
  <si>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</si>
  <si>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</si>
  <si>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</si>
  <si>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</si>
  <si>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</si>
  <si>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</si>
  <si>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</si>
  <si>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</si>
  <si>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</si>
  <si>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</si>
  <si>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</si>
  <si>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</si>
  <si>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</si>
  <si>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</si>
  <si>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</si>
  <si>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</si>
  <si>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</si>
  <si>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</si>
  <si>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</si>
  <si>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</si>
  <si>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</si>
  <si>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</si>
  <si>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</si>
  <si>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</si>
  <si>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</si>
  <si>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</si>
  <si>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Skema EU CR1-A: Løbetid på eksponeringer</t>
  </si>
  <si>
    <t>Nettoeksponeringsværdi</t>
  </si>
  <si>
    <t>På anfordring</t>
  </si>
  <si>
    <t>&lt;= 1 år</t>
  </si>
  <si>
    <t>&gt; 1 år &lt;= 5 år</t>
  </si>
  <si>
    <t>&gt; 5 år</t>
  </si>
  <si>
    <t>Ingen fastsat løbetid</t>
  </si>
  <si>
    <t>Skema EU CQ3: Kreditkvalitet af ikkemisligholdte og misligholdte eksponeringer efter forfaldsdage</t>
  </si>
  <si>
    <t>Ikke forfaldne eller forfaldne ≤ 30 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</si>
  <si>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</si>
  <si>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</si>
  <si>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</si>
  <si>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</si>
  <si>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</si>
  <si>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</si>
  <si>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</si>
  <si>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</si>
  <si>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Heraf misligholdte</t>
  </si>
  <si>
    <t xml:space="preserve">      Heraf SMV'er</t>
  </si>
  <si>
    <t>Skema EU CQ5: Kreditkvalitet af lån og forskud til ikkefinansielle selskaber efter branche</t>
  </si>
  <si>
    <t>Regnskabsmæssig bruttoværdi</t>
  </si>
  <si>
    <t>Akkumuleret værdiforringelse</t>
  </si>
  <si>
    <t>Akkumulerede negative ændringer i dagsværdi på grund af kreditrisiko vedrørende misligholdte eksponeringer</t>
  </si>
  <si>
    <t>Heraf misligholdte eksponeringer</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</si>
  <si>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</si>
  <si>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</si>
  <si>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</si>
  <si>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</si>
  <si>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</si>
  <si>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</si>
  <si>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</si>
  <si>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</si>
  <si>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</si>
  <si>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</si>
  <si>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</si>
  <si>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</si>
  <si>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</si>
  <si>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</si>
  <si>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</si>
  <si>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</si>
  <si>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</si>
  <si>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</si>
  <si>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</si>
  <si>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</si>
  <si>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Offentliggørelse af anvendelsen af kreditrisikoreduktionsteknikker</t>
  </si>
  <si>
    <t xml:space="preserve">Usikret regnskabsmæssig værdi </t>
  </si>
  <si>
    <t>Sikret regnskabsmæssig værdi</t>
  </si>
  <si>
    <r>
      <rPr>
        <sz val="11"/>
        <color rgb="FF000000"/>
        <rFont val="Calibri"/>
        <family val="2"/>
        <scheme val="minor"/>
      </rPr>
      <t xml:space="preserve">Heraf </t>
    </r>
    <r>
      <rPr>
        <b/>
        <sz val="11"/>
        <color rgb="FF000000"/>
        <rFont val="Calibri"/>
        <family val="2"/>
        <scheme val="minor"/>
      </rPr>
      <t>sikret ved finansielle garantier</t>
    </r>
  </si>
  <si>
    <r>
      <rPr>
        <sz val="11"/>
        <color rgb="FF000000"/>
        <rFont val="Calibri"/>
        <family val="2"/>
        <scheme val="minor"/>
      </rPr>
      <t xml:space="preserve">Heraf </t>
    </r>
    <r>
      <rPr>
        <b/>
        <sz val="11"/>
        <color rgb="FF000000"/>
        <rFont val="Calibri"/>
        <family val="2"/>
        <scheme val="minor"/>
      </rPr>
      <t>sikret ved kreditderivater</t>
    </r>
  </si>
  <si>
    <t xml:space="preserve">Gældsværdipapirer </t>
  </si>
  <si>
    <t xml:space="preserve">     Heraf misligholdte eksponeringer</t>
  </si>
  <si>
    <t xml:space="preserve">            Heraf misligholdte </t>
  </si>
  <si>
    <t>EU-5 oplysninger haves ikke</t>
  </si>
  <si>
    <r>
      <rPr>
        <sz val="11"/>
        <color rgb="FF000000"/>
        <rFont val="Calibri"/>
        <family val="2"/>
        <scheme val="minor"/>
      </rPr>
      <t xml:space="preserve">Heraf </t>
    </r>
    <r>
      <rPr>
        <b/>
        <sz val="11"/>
        <color rgb="FF000000"/>
        <rFont val="Calibri"/>
        <family val="2"/>
        <scheme val="minor"/>
      </rPr>
      <t>sikret ved sikkerheds-stillelse</t>
    </r>
    <r>
      <rPr>
        <sz val="11"/>
        <color rgb="FF000000"/>
        <rFont val="Calibri"/>
        <family val="2"/>
        <scheme val="minor"/>
      </rPr>
      <t>:</t>
    </r>
    <r>
      <rPr>
        <b/>
        <sz val="11"/>
        <color rgb="FF000000"/>
        <rFont val="Calibri"/>
        <family val="2"/>
        <scheme val="minor"/>
      </rPr>
      <t xml:space="preserve"> </t>
    </r>
  </si>
  <si>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</si>
  <si>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</si>
  <si>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</si>
  <si>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</si>
  <si>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Balanceførte eksponeringer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</si>
  <si>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</si>
  <si>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</si>
  <si>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</si>
  <si>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</si>
  <si>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</si>
  <si>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</si>
  <si>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</si>
  <si>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</si>
  <si>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</si>
  <si>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</si>
  <si>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</si>
  <si>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Aktier</t>
  </si>
  <si>
    <t>Andre poster</t>
  </si>
  <si>
    <t>I ALT</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</si>
  <si>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</si>
  <si>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</si>
  <si>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</si>
  <si>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</si>
  <si>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</si>
  <si>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</si>
  <si>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</si>
  <si>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</si>
  <si>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</si>
  <si>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Skema EU CCR1 - Analyse af modpartskreditrisikoeksponeringer efter metode</t>
  </si>
  <si>
    <t>Potentiel fremtidig eksponering</t>
  </si>
  <si>
    <t>Faktisk forventet positiv eksponering</t>
  </si>
  <si>
    <t>EU — Den oprindelige eksponeringsmetode (for derivater)</t>
  </si>
  <si>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</si>
  <si>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</si>
  <si>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</si>
  <si>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</si>
  <si>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</si>
  <si>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</si>
  <si>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</si>
  <si>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</si>
  <si>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</si>
  <si>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</si>
  <si>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</si>
  <si>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Eksponeringsværdi inden anvendelse af kreditrisiko-reduktionsteknikker</t>
  </si>
  <si>
    <t>Eksponeringsværdi efter anvendelse af kreditrisiko-reduktionsteknikker</t>
  </si>
  <si>
    <t>Eksponeringsværdi</t>
  </si>
  <si>
    <t>Genanskaffelses-omkostninger</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</si>
  <si>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</si>
  <si>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</si>
  <si>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</si>
  <si>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</si>
  <si>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 xml:space="preserve">Samlet antal transaktioner underlagt kapitalgrundlagskrav for kreditværdijusteringsrisiko </t>
  </si>
  <si>
    <r>
      <rPr>
        <sz val="11"/>
        <color theme="1"/>
        <rFont val="Calibri"/>
        <family val="2"/>
        <scheme val="minor"/>
      </rPr>
      <t>Alfa anvendt til beregning af en reguleringsmæssig eksponeringsværdi</t>
    </r>
  </si>
  <si>
    <r>
      <rPr>
        <sz val="11"/>
        <color theme="1"/>
        <rFont val="Calibri"/>
        <family val="2"/>
        <scheme val="minor"/>
      </rPr>
      <t>EU</t>
    </r>
    <r>
      <rPr>
        <sz val="11"/>
        <color rgb="FFFF0000"/>
        <rFont val="Calibri"/>
        <family val="2"/>
        <scheme val="minor"/>
      </rPr>
      <t>-</t>
    </r>
    <r>
      <rPr>
        <sz val="11"/>
        <color rgb="FF000000"/>
        <rFont val="Calibri"/>
        <family val="2"/>
        <scheme val="minor"/>
      </rPr>
      <t>1</t>
    </r>
  </si>
  <si>
    <r>
      <rPr>
        <sz val="11"/>
        <color theme="1"/>
        <rFont val="Calibri"/>
        <family val="2"/>
        <scheme val="minor"/>
      </rPr>
      <t>EU</t>
    </r>
    <r>
      <rPr>
        <sz val="11"/>
        <color rgb="FFFF0000"/>
        <rFont val="Calibri"/>
        <family val="2"/>
        <scheme val="minor"/>
      </rPr>
      <t>-</t>
    </r>
    <r>
      <rPr>
        <sz val="11"/>
        <color rgb="FF000000"/>
        <rFont val="Calibri"/>
        <family val="2"/>
        <scheme val="minor"/>
      </rPr>
      <t>2</t>
    </r>
  </si>
  <si>
    <r>
      <rPr>
        <sz val="11"/>
        <color rgb="FF000000"/>
        <rFont val="Calibri"/>
        <family val="2"/>
        <scheme val="minor"/>
      </rPr>
      <t>Transaktioner underlagt den alternative metode (baseret på den oprindelige eksponeringsmetode)</t>
    </r>
  </si>
  <si>
    <t>Eksponeringsklasser</t>
  </si>
  <si>
    <t xml:space="preserve">Centralregeringer eller centralbanker </t>
  </si>
  <si>
    <t xml:space="preserve">Regionale eller lokale myndigheder </t>
  </si>
  <si>
    <t>Eksponeringsværdi i alt</t>
  </si>
  <si>
    <r>
      <rPr>
        <sz val="11"/>
        <color theme="1"/>
        <rFont val="Calibri"/>
        <family val="2"/>
        <scheme val="minor"/>
      </rPr>
      <t>Eksponerings-værdi i alt</t>
    </r>
    <r>
      <rPr>
        <sz val="11"/>
        <color rgb="FF000000"/>
        <rFont val="Calibri"/>
        <family val="2"/>
        <scheme val="minor"/>
      </rPr>
      <t xml:space="preserve"> </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</si>
  <si>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</si>
  <si>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</si>
  <si>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</si>
  <si>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</si>
  <si>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</si>
  <si>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</si>
  <si>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</si>
  <si>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</si>
  <si>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</si>
  <si>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</si>
  <si>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</si>
  <si>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</si>
  <si>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</si>
  <si>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</si>
  <si>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</si>
  <si>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Anden sikkerhedsstillelse</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</si>
  <si>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</si>
  <si>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</si>
  <si>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</si>
  <si>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</si>
  <si>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</si>
  <si>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</si>
  <si>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</si>
  <si>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</si>
  <si>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</si>
  <si>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</si>
  <si>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</si>
  <si>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1"/>
        <color theme="1"/>
        <rFont val="Calibri"/>
        <family val="2"/>
        <scheme val="minor"/>
      </rPr>
      <t>Securitisering (specifik risiko)</t>
    </r>
  </si>
  <si>
    <t>Bankaktiviteter</t>
  </si>
  <si>
    <t>Relevant indikator</t>
  </si>
  <si>
    <t>Kapitalgrundlagskrav</t>
  </si>
  <si>
    <t>År-3</t>
  </si>
  <si>
    <t>År-2</t>
  </si>
  <si>
    <t>Foregående år</t>
  </si>
  <si>
    <t>Bankaktiviteter omfattet af basisindikatormetoden (BIA)</t>
  </si>
  <si>
    <t>Bankaktiviteter omfattet af standardmetoden (TSA)/ den alternative standardmetode (ASA)</t>
  </si>
  <si>
    <t>OMFATTET AF TSA:</t>
  </si>
  <si>
    <t>OMFATTET AF ASA:</t>
  </si>
  <si>
    <t>Bankaktiviteter omfattet af avancerede målemetoder (AMA)</t>
  </si>
  <si>
    <r>
      <rPr>
        <sz val="11"/>
        <color theme="1"/>
        <rFont val="Calibri"/>
        <family val="2"/>
        <scheme val="minor"/>
      </rPr>
      <t>Risikoeksponering</t>
    </r>
  </si>
  <si>
    <t>Bestyrelse</t>
  </si>
  <si>
    <t>Direktion</t>
  </si>
  <si>
    <t>Væsentlige risikotagere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</si>
  <si>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</si>
  <si>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</si>
  <si>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</si>
  <si>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</si>
  <si>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</si>
  <si>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</si>
  <si>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</si>
  <si>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</si>
  <si>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</si>
  <si>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</si>
  <si>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</si>
  <si>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</si>
  <si>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</si>
  <si>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</si>
  <si>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</si>
  <si>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</si>
  <si>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</si>
  <si>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</si>
  <si>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</si>
  <si>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</si>
  <si>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</si>
  <si>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</si>
  <si>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</si>
  <si>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</si>
  <si>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</si>
  <si>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 xml:space="preserve">a </t>
  </si>
  <si>
    <t>Aflønning af ledelsesorgan</t>
  </si>
  <si>
    <t>Forretningsområder</t>
  </si>
  <si>
    <t>Ledelsesorganet i dets ledelsesfunktion</t>
  </si>
  <si>
    <t>Forvaltning af aktiver</t>
  </si>
  <si>
    <t>Uafhængige interne kontrolfunktioner</t>
  </si>
  <si>
    <t>Alle andre</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</si>
  <si>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</si>
  <si>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</si>
  <si>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</si>
  <si>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</si>
  <si>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</si>
  <si>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</si>
  <si>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</si>
  <si>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</si>
  <si>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Investerings-bankvirksomhed</t>
  </si>
  <si>
    <t>Detailbank-ydelser</t>
  </si>
  <si>
    <t>Forretnings-funktioner</t>
  </si>
  <si>
    <t>Ledelsesorgan,   i alt</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</si>
  <si>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</si>
  <si>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</si>
  <si>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</si>
  <si>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</si>
  <si>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</si>
  <si>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</si>
  <si>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</si>
  <si>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</si>
  <si>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</si>
  <si>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</si>
  <si>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</si>
  <si>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</si>
  <si>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</si>
  <si>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</si>
  <si>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</si>
  <si>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</si>
  <si>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</si>
  <si>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</si>
  <si>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</si>
  <si>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</si>
  <si>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</si>
  <si>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</si>
  <si>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</si>
  <si>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</si>
  <si>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</si>
  <si>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</si>
  <si>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Modsvarende forpligtelser, eventualforpligtelser eller udlånte værdipapirer</t>
  </si>
  <si>
    <t>Regnskabsmæssig værdi af udvalgte finansielle forpligtelser</t>
  </si>
  <si>
    <r>
      <rPr>
        <b/>
        <sz val="11"/>
        <color theme="1"/>
        <rFont val="Calibri"/>
        <family val="2"/>
        <scheme val="minor"/>
      </rPr>
      <t>Aktiver, modtagne sikkerheder og egne udstedte gældsværdipapirer, bortset fra særligt dækkede obligationer og særligt dækkede realkreditobligationer og behæftede securitiseringer</t>
    </r>
  </si>
  <si>
    <t>Skema vedr. IFRS9-overgangsordning</t>
  </si>
  <si>
    <t>Tilgængelig kapital (beløb)</t>
  </si>
  <si>
    <t>Egentlig kernekapital (CET1)</t>
  </si>
  <si>
    <t>Egentlig kernekapital (CET1), som hvis overgangsordingen for IFRS9 eller tilsvarende forventede kapitaltab ikke var anvendt</t>
  </si>
  <si>
    <t>Kernekapital, som hvis overgangsordingen for IFRS9 eller tilsvarnede forventede kapitaltab ikke var anvendt</t>
  </si>
  <si>
    <t>Samlet kapital</t>
  </si>
  <si>
    <t>Risikovægtede aktiver (beløb)</t>
  </si>
  <si>
    <t>Samlede risikovægtede eksponeringer</t>
  </si>
  <si>
    <t>Samlede risikovægtede eksponeringer, som hvis overgangsordingen for IFRS9 eller tilsvarnede forventede kapitaltab ikke var anvendt</t>
  </si>
  <si>
    <t>Kernekapitalprocenter</t>
  </si>
  <si>
    <t>Egentlig kernekapital (i procent af de samlede risikokvægtede eksponeringer)</t>
  </si>
  <si>
    <t>Egentlig kernekapital (i procent af de samlede risikovægtede eksponeringer), som hvis overgangsordingen for IFRS9 eller tilsvarnede forventede kapitaltab ikke var anvendt</t>
  </si>
  <si>
    <t>Kernekapital (i procent af risikoeksponeringsbeløb)</t>
  </si>
  <si>
    <t>Kernekapital (i procent af risikoeksponeringsbeløb), som hvis overgangsordingen for IFRS9 eller tilsvarnede forventede kapitaltab ikke var anvendt</t>
  </si>
  <si>
    <t>Samlede kernekapital (i procent af risikoeksponeringsbeløb)</t>
  </si>
  <si>
    <t>Samlede kernekapital (i procent af risikoeksponeringsbeløb), som hvis overgangsordingen for IFRS9 eller tilsvarnede forventede kapitaltab ikke var anvendt</t>
  </si>
  <si>
    <t>Det samlede eksponeringsmål udtrykt ved gearingsgraden</t>
  </si>
  <si>
    <t>Gearingsgrad, som hvis overgangsordingen for IFRS9 eller tilsvarnede forventede kapitaltab ikke var anvendt</t>
  </si>
  <si>
    <t>Gearingsgrad-relevante eksponeringer,    jf. CRR</t>
  </si>
  <si>
    <t>Yderligere risikooplysninger (søjle III) for Sparekassen Sjælland-Fyn A/S</t>
  </si>
  <si>
    <t xml:space="preserve"> a)</t>
  </si>
  <si>
    <t xml:space="preserve">  b)</t>
  </si>
  <si>
    <t>Beløb</t>
  </si>
  <si>
    <t>Kilde baseret på referencenumre/-bogstaver i balancen i henhold til den tilsynsmæssige ramme for konsolideringen </t>
  </si>
  <si>
    <t xml:space="preserve">Egentlig kernekapital:  instrumenter og reserver                                             </t>
  </si>
  <si>
    <t xml:space="preserve">Kapitalinstrumenter og overkurs ved emission i tilknytning hertil </t>
  </si>
  <si>
    <t>26 (1), 27, 28, 29</t>
  </si>
  <si>
    <t xml:space="preserve">     heraf: instrumenttype 1</t>
  </si>
  <si>
    <t>EBA list 26 (3)</t>
  </si>
  <si>
    <t xml:space="preserve">     heraf: instrumenttype 2</t>
  </si>
  <si>
    <t xml:space="preserve">     heraf: instrumenttype 3</t>
  </si>
  <si>
    <t xml:space="preserve">Overført resultat </t>
  </si>
  <si>
    <t>26 (1) (c)</t>
  </si>
  <si>
    <t>Akkumuleret anden totalindkomst (og andre reserver)</t>
  </si>
  <si>
    <t>26 (1)</t>
  </si>
  <si>
    <t>EU-3a</t>
  </si>
  <si>
    <t>Midler til dækning af generelle kreditinstitutrisici</t>
  </si>
  <si>
    <t>26 (1) (f)</t>
  </si>
  <si>
    <t xml:space="preserve">Beløb for kvalificerede poster omhandlet i artikel 484, stk. 3, i CRR og overkurs ved emission i tilknytning hertil underlagt udfasning fra egentlig kernekapital </t>
  </si>
  <si>
    <t>486 (2)</t>
  </si>
  <si>
    <t>Minoritetsinteresser (beløb tilladt i den konsoliderede egentlige kernekapital)</t>
  </si>
  <si>
    <t>EU-5a</t>
  </si>
  <si>
    <t xml:space="preserve">Uafhængigt kontrollerede foreløbige overskud fratrukket forventede udgifter eller udbytter </t>
  </si>
  <si>
    <t>26 (2)</t>
  </si>
  <si>
    <t>Egentlig kernekapital før lovpligtige justeringer</t>
  </si>
  <si>
    <t>Egentlig kernekapital: lovpligtige justeringer </t>
  </si>
  <si>
    <t>Yderligere værdijusteringer (negativt beløb)</t>
  </si>
  <si>
    <t>34, 105</t>
  </si>
  <si>
    <t>36 (1) (b), 37</t>
  </si>
  <si>
    <t>Udskudte skatteaktiver, som afhænger af fremtidig rentabilitet, bortset fra aktiver, som skyldes midlertidige forskelle (fratrukket tilknyttede skatteforpligtelser, hvis betingelserne i artikel 38, stk. 3, i CRR er opfyldt) (negativt beløb)</t>
  </si>
  <si>
    <t>36 (1) (c), 38</t>
  </si>
  <si>
    <t>Dagsværdireserver i relation til gevinst eller tab på sikring af pengestrømme for finansielle instrumenter, som ikke er værdiansat til dagsværdi</t>
  </si>
  <si>
    <t>33 (1) (a)</t>
  </si>
  <si>
    <t xml:space="preserve">Negative beløb, der fremkommer ved beregningen af forventede tab </t>
  </si>
  <si>
    <t>36 (1) (d), 40, 159</t>
  </si>
  <si>
    <t>32 (1)</t>
  </si>
  <si>
    <t>Gevinster eller tab på forpligtelser værdiansat til dagsværdi, som skyldes ændringer i instituttets egen kreditsituation</t>
  </si>
  <si>
    <t>33 (1) (b)</t>
  </si>
  <si>
    <t>Aktiver i ydelsesbaserede pensionskasser (negativt beløb)</t>
  </si>
  <si>
    <t>36 (1) (e), 41</t>
  </si>
  <si>
    <t>Et instituts direkte, indirekte og syntetiske besiddelser af egne egentlige kernekapitalinstrumenter (negativt beløb)</t>
  </si>
  <si>
    <t>36 (1) (f), 42</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</si>
  <si>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</si>
  <si>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36 (1) (g), 44</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</si>
  <si>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</si>
  <si>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36 (1) (h), 43, 45, 46, 49 (2) (3), 79</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</si>
  <si>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</si>
  <si>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36 (1) (i), 43, 45, 47
48 (1) (b), 49 (1) to (3), 79</t>
  </si>
  <si>
    <t>Eksponeringsværdien af følgende poster, som opfylder betingelserne for at kunne tildeles en risikovægt på 1 250 %, hvis instituttet vælger fradragsalternativet</t>
  </si>
  <si>
    <t>36 (1) (k)</t>
  </si>
  <si>
    <t xml:space="preserve">     heraf: kvalificerede andele uden for den finansielle sektor (negativt beløb)</t>
  </si>
  <si>
    <t>36 (1) (k) (i), 89 to 91</t>
  </si>
  <si>
    <t>EU-20c</t>
  </si>
  <si>
    <t xml:space="preserve">     heraf: securitiseringspositioner (negativt beløb)</t>
  </si>
  <si>
    <t>36 (1) (k) (ii), 243 (1) (b)
244 (1) (b), 258</t>
  </si>
  <si>
    <t>EU-20d</t>
  </si>
  <si>
    <t xml:space="preserve">     heraf: leveringsrisiko (free deliveries) (negativt beløb)</t>
  </si>
  <si>
    <t>36 (1) (k) (iii), 379 (3)</t>
  </si>
  <si>
    <t>Udskudte skatteaktiver, som skyldes midlertidige forskelle (beløb over tærsklen på 10 %, fratrukket tilknyttede skatteforpligtelser, hvis betingelserne i artikel 38, stk. 3, i CRR er opfyldt) (negativt beløb)</t>
  </si>
  <si>
    <t>36 (1) (c), 38, 48 (1) (a)</t>
  </si>
  <si>
    <t>Beløb, der overstiger tærsklen på 17,65 % (negativt beløb)</t>
  </si>
  <si>
    <t>48 (1)</t>
  </si>
  <si>
    <t xml:space="preserve">     heraf: instituttets direkte, indirekte og syntetiske besiddelser af egentlige kernekapitalinstrumenter i enheder i den finansielle sektor, når instituttet har væsentlige investeringer i disse enheder</t>
  </si>
  <si>
    <t>36 (1) (i), 48 (1) (b)</t>
  </si>
  <si>
    <t xml:space="preserve">     heraf: udskudte skatteaktiver, som skyldes midlertidige forskelle</t>
  </si>
  <si>
    <t>EU-25a</t>
  </si>
  <si>
    <t>Tab i det løbende regnskabsår (negativt beløb)</t>
  </si>
  <si>
    <t>36 (1) (a)</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</si>
  <si>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</si>
  <si>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</si>
  <si>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36 (1) (l)</t>
  </si>
  <si>
    <t>Kvalificerede fradrag i hybrid kernekapital, der overstiger instituttets hybride kernekapitalposter (negativt beløb)</t>
  </si>
  <si>
    <t>36 (1) (j)</t>
  </si>
  <si>
    <t>27a</t>
  </si>
  <si>
    <t>Andre lovpligtige justeringer</t>
  </si>
  <si>
    <t>473a</t>
  </si>
  <si>
    <t>Samlede lovpligtige justeringer af egentlig kernekapital</t>
  </si>
  <si>
    <t xml:space="preserve">Egentlig kernekapital </t>
  </si>
  <si>
    <t>Hybrid kernekapital: instrumenter</t>
  </si>
  <si>
    <t>Kapitalinstrumenter og overkurs ved emission i tilknytning hertil</t>
  </si>
  <si>
    <t>51, 52</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</si>
  <si>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</si>
  <si>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</si>
  <si>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</si>
  <si>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486 (3)</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</si>
  <si>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</si>
  <si>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</si>
  <si>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</si>
  <si>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</si>
  <si>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</si>
  <si>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85, 86</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</si>
  <si>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</si>
  <si>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</si>
  <si>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</si>
  <si>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</si>
  <si>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52 (1) (b), 56 (a), 57</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</si>
  <si>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</si>
  <si>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56 (b), 58</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</si>
  <si>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</si>
  <si>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56 (c), 59, 60, 79</t>
  </si>
  <si>
    <t>Instituttets direkte, indirekte og syntetiske besiddelser af hybride kernekapitalinstrumenter i enheder i den finansielle sektor, når instituttet har væsentlige investeringer i disse enheder (fratrukket anerkendte korte positioner) (negativt beløb)</t>
  </si>
  <si>
    <t>56 (d), 59, 79</t>
  </si>
  <si>
    <t>Kvalificerede fradrag i supplerende kapital, der overstiger instituttets supplerende kapitalposter (negativt beløb)</t>
  </si>
  <si>
    <t>56 (e)</t>
  </si>
  <si>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</si>
  <si>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</si>
  <si>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</si>
  <si>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</si>
  <si>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</si>
  <si>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</si>
  <si>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62, 63</t>
  </si>
  <si>
    <t>Beløbet for kvalificerede poster omhandlet i artikel 484, stk. 5, i CRR og overkurs ved emission i tilknytning hertil underlagt udfasning fra supplerende kapital, jf. artikel 486, stk. 4, i CRR</t>
  </si>
  <si>
    <t>486 (4)</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</si>
  <si>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</si>
  <si>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</si>
  <si>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</si>
  <si>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</si>
  <si>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</si>
  <si>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87, 88</t>
  </si>
  <si>
    <t xml:space="preserve">   heraf: instrumenter udstedt af datterselskaber og underlagt udfasning</t>
  </si>
  <si>
    <t>Kreditrisikojusteringer</t>
  </si>
  <si>
    <t>62 (c) &amp; (d)</t>
  </si>
  <si>
    <t>Supplerende kapital før lovpligtige justeringer</t>
  </si>
  <si>
    <t>Supplerende kapital: lovpligtige justeringer </t>
  </si>
  <si>
    <t>Et instituts direkte, indirekte og syntetiske besiddelser af egne supplerende kapitalinstrumenter og efterstillede lån (negativt beløb)</t>
  </si>
  <si>
    <t>63 (b) (i), 66 (a), 67</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</si>
  <si>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</si>
  <si>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66 (b), 68</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</si>
  <si>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</si>
  <si>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66 (c), 69, 70, 79</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</si>
  <si>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</si>
  <si>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</si>
  <si>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66 (d), 69, 79</t>
  </si>
  <si>
    <t>EU-56a </t>
  </si>
  <si>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</si>
  <si>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</si>
  <si>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</si>
  <si>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</si>
  <si>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Supplerende kapital (T2)</t>
  </si>
  <si>
    <t>Samlet kapital (samlet kapital = kernekapital + supplerende kapital)</t>
  </si>
  <si>
    <t>Kapitalprocenter og -krav, inkl. buffere </t>
  </si>
  <si>
    <t>Egentlig kernekapital</t>
  </si>
  <si>
    <t>92 (2) (a)</t>
  </si>
  <si>
    <t>92 (2) (b)</t>
  </si>
  <si>
    <t>92 (2) (c)</t>
  </si>
  <si>
    <t>Instituttets sammenlagte kapitalkrav for egentlig kernekapital</t>
  </si>
  <si>
    <t>CRD 128, 129, 130, 131, 133</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</si>
  <si>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</si>
  <si>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</si>
  <si>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</si>
  <si>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</si>
  <si>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</si>
  <si>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</si>
  <si>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</si>
  <si>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</si>
  <si>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CRD 128</t>
  </si>
  <si>
    <t>Nationale minima (hvis forskellige fra Basel III)</t>
  </si>
  <si>
    <t>Beløb under tærsklerne for fradrag (før risikovægtning) </t>
  </si>
  <si>
    <t xml:space="preserve">Direkte og indirekte besiddelser af kapitalgrundlag og nedskrivningsrelevante passiver i enheder i den finansielle sektor, når instituttet ikke har væsentlige investeringer i disse enheder (beløb under tærsklen på 10 % og fratrukket anerkendte korte positioner)   </t>
  </si>
  <si>
    <t>36 (1) (h), 45, 46
56 (c), 59, 60, 66 (c), 69, 70</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</si>
  <si>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</si>
  <si>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36 (1) (i), 45, 48</t>
  </si>
  <si>
    <t>Udskudte skatteaktiver, som skyldes midlertidige forskelle (beløb under tærsklen på 17,65 %, fratrukket tilknyttede skatteforpligtelser, hvis betingelserne i artikel 38, stk. 3, i CRR er opfyldt)</t>
  </si>
  <si>
    <t>36 (1) (c), 38, 48</t>
  </si>
  <si>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</si>
  <si>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</si>
  <si>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</si>
  <si>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</si>
  <si>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</si>
  <si>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</si>
  <si>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</si>
  <si>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484 (3), 486 (2) &amp; (5)</t>
  </si>
  <si>
    <t>Beløb ikke indregnet i den egentlige kernekapital som følge af loft (overskridelse af loft efter indfrielse og forfald)</t>
  </si>
  <si>
    <t>Nuværende loft for hybride kernekapitalinstrumenter underlagt udfasning</t>
  </si>
  <si>
    <t>484 (4), 486 (3) &amp; (5)</t>
  </si>
  <si>
    <t>Beløb ikke indregnet i den hybride kernekapital som følge af loft (overskridelse af loft efter indfrielse og forfald)</t>
  </si>
  <si>
    <t>Nuværende loft for supplerende kapitalinstrumenter underlagt udfasning</t>
  </si>
  <si>
    <t>484 (5), 486 (4) &amp; (5)</t>
  </si>
  <si>
    <t>Beløb ikke indregnet i den supplerende kapital som følge af loft (overskridelse af loft efter indfrielse og forfald)</t>
  </si>
  <si>
    <t>Immaterielle aktiver (fratrukket tilhørende skatteforpligtelser) 
(negativt beløb)</t>
  </si>
  <si>
    <t>Stigning i egenkapitalen, som er genereret af securitiserede aktiver 
(negativt beløb)</t>
  </si>
  <si>
    <t>Generelle krediteksponeringer</t>
  </si>
  <si>
    <t xml:space="preserve">Risikovægtede eksponeringer </t>
  </si>
  <si>
    <t>Kontracyklisk buffersats
(%)</t>
  </si>
  <si>
    <t>Eksponeringsværdi opgjort efter IRB-metoden</t>
  </si>
  <si>
    <t xml:space="preserve"> I alt</t>
  </si>
  <si>
    <t>Opdeling efter land:</t>
  </si>
  <si>
    <t>Danmark</t>
  </si>
  <si>
    <t>LU</t>
  </si>
  <si>
    <t>IS</t>
  </si>
  <si>
    <t>GL</t>
  </si>
  <si>
    <t>CH</t>
  </si>
  <si>
    <t>BE</t>
  </si>
  <si>
    <t>Sum af lange og korte positioner af eksponeringer i handels-beholdningen for standard-metoden</t>
  </si>
  <si>
    <t>Værdi af eksponeringer i handels-beholdningen for interne modeller</t>
  </si>
  <si>
    <t>Eksponerings-værdi i alt</t>
  </si>
  <si>
    <t>Vægte for kapitalgrund-lagskrav
(%)</t>
  </si>
  <si>
    <t>Eksponerings-værdi opgjort efter standard-metoden</t>
  </si>
  <si>
    <t>Skema EU LIQ1 - Kvantitative oplysninger om likviditetsdækningsgrad</t>
  </si>
  <si>
    <t>Konsolidering: (individuel/konsolideret)</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</si>
  <si>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</si>
  <si>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</si>
  <si>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</si>
  <si>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</si>
  <si>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</si>
  <si>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</si>
  <si>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</si>
  <si>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</si>
  <si>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</si>
  <si>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</si>
  <si>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</si>
  <si>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</si>
  <si>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</si>
  <si>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</si>
  <si>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</si>
  <si>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</si>
  <si>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</si>
  <si>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</si>
  <si>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</si>
  <si>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</si>
  <si>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</si>
  <si>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</si>
  <si>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</si>
  <si>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</si>
  <si>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</si>
  <si>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</si>
  <si>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</si>
  <si>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</si>
  <si>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</si>
  <si>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</si>
  <si>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</si>
  <si>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</si>
  <si>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</si>
  <si>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</si>
  <si>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</si>
  <si>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</si>
  <si>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</si>
  <si>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</si>
  <si>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</si>
  <si>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</si>
  <si>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</si>
  <si>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 xml:space="preserve">Skema EU LIQ2: Net stable funding ratio </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</si>
  <si>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</si>
  <si>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</si>
  <si>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</si>
  <si>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</si>
  <si>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</si>
  <si>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</si>
  <si>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</si>
  <si>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</si>
  <si>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</si>
  <si>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</si>
  <si>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</si>
  <si>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</si>
  <si>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</si>
  <si>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</si>
  <si>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</si>
  <si>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</si>
  <si>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</si>
  <si>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</si>
  <si>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</si>
  <si>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</si>
  <si>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</si>
  <si>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</si>
  <si>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</si>
  <si>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</si>
  <si>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</si>
  <si>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</si>
  <si>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</si>
  <si>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</si>
  <si>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</si>
  <si>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</si>
  <si>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</si>
  <si>
    <t xml:space="preserve">Andre aktiver: </t>
  </si>
  <si>
    <t>Fysisk handlede råvarer</t>
  </si>
  <si>
    <t>Aktiver stillet som initialmargen for derivatkontrakter og bidrag til CCP'ers misligholdelsesfonde</t>
  </si>
  <si>
    <t xml:space="preserve">NSFR-derivatforpligtelser før fradrag af stillet variationsmargen </t>
  </si>
  <si>
    <t>Alle øvrige aktiver, der ikke indgår i ovenstående kategorier</t>
  </si>
  <si>
    <t>Ikkebalanceførte poster</t>
  </si>
  <si>
    <t>Net stable funding ratio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</si>
  <si>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</si>
  <si>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</si>
  <si>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NSFR-derivataktiver </t>
  </si>
  <si>
    <t xml:space="preserve">omfattet af modpartskredit-risikorammen </t>
  </si>
  <si>
    <t>omfattet af securitiserings-rammen</t>
  </si>
  <si>
    <t>omfattet af markedsrisiko-rammen</t>
  </si>
  <si>
    <t>DK0030514989</t>
  </si>
  <si>
    <t>DKK 175</t>
  </si>
  <si>
    <t>30-03-2028, 100 % af hovedstol</t>
  </si>
  <si>
    <t>Variabel</t>
  </si>
  <si>
    <t>Cibor 6m + 6,50%</t>
  </si>
  <si>
    <t>Obligationer til amortiseret kostpris</t>
  </si>
  <si>
    <t>GB</t>
  </si>
  <si>
    <t>IT</t>
  </si>
  <si>
    <t>VE</t>
  </si>
  <si>
    <t>NO</t>
  </si>
  <si>
    <t>PT</t>
  </si>
  <si>
    <t>ES</t>
  </si>
  <si>
    <t>SE</t>
  </si>
  <si>
    <t>DE</t>
  </si>
  <si>
    <t>US</t>
  </si>
  <si>
    <t>heraf: med sikkerheder i fast ejendom</t>
  </si>
  <si>
    <t>heraf aktiver, der kan stilles som sikkerhed i centralbanken</t>
  </si>
  <si>
    <t>035</t>
  </si>
  <si>
    <t>Nominelle værdi af modtagne sikkerheder eller egne udstedte gældsværdipapirer</t>
  </si>
  <si>
    <t>heraf aktiver, der med den nominelle værdi ville kunne klassificeres som EHQLA'er og HQLA'er</t>
  </si>
  <si>
    <t>Andre behæftelseskilder</t>
  </si>
  <si>
    <t>Behæftelseskilder i alt</t>
  </si>
  <si>
    <t>heraf: udstedt af andre enheder i organisationen</t>
  </si>
  <si>
    <t>heraf: genanvendte modtagne sikkerheder</t>
  </si>
  <si>
    <t>heraf: egne udstedte behæftede gældsværdipapirer</t>
  </si>
  <si>
    <t xml:space="preserve">       Derivater</t>
  </si>
  <si>
    <t xml:space="preserve">          heraf: Over-the-counter (OTC)</t>
  </si>
  <si>
    <t xml:space="preserve">       Indskud</t>
  </si>
  <si>
    <t xml:space="preserve">          Repoer</t>
  </si>
  <si>
    <t xml:space="preserve">             heraf: central banker</t>
  </si>
  <si>
    <t xml:space="preserve">          Indskud med sikkerhedsstillelse, bortset fra repo'er</t>
  </si>
  <si>
    <t xml:space="preserve">      Gældsværdipapirer</t>
  </si>
  <si>
    <t xml:space="preserve">          heraf: særligt dækkede obligationer og særligt dækkede realkreditobligationer</t>
  </si>
  <si>
    <t xml:space="preserve">          heraf: securitiseringer</t>
  </si>
  <si>
    <t xml:space="preserve">     Nominelle værdi af modtagne lånetilsagn</t>
  </si>
  <si>
    <t xml:space="preserve">     Nominelle værdi af modtagne finansielle garantier</t>
  </si>
  <si>
    <t xml:space="preserve">     Regnskabsmæssig værdi lånte værdipapirer med ikke-kontante sikkerheder</t>
  </si>
  <si>
    <t xml:space="preserve">     Andre</t>
  </si>
  <si>
    <t>0010</t>
  </si>
  <si>
    <t>0020</t>
  </si>
  <si>
    <t>0030</t>
  </si>
  <si>
    <t>0070</t>
  </si>
  <si>
    <t>0071</t>
  </si>
  <si>
    <t>DKK 1.000</t>
  </si>
  <si>
    <t>DKK 1.000 (undtagen kolonne D Alfa)</t>
  </si>
  <si>
    <t>-</t>
  </si>
  <si>
    <t>EU OV1 - Oversigt over samlede risikoeksponeringer</t>
  </si>
  <si>
    <t>EU KM1 - Skema om væsentlige målekriterier</t>
  </si>
  <si>
    <t>EU LI1 - Forskelle mellem de regnskabsmæssige rammer og rammerne for tilsynsmæssig konsolidering og sammenstilling af regnskabskategorierne og lovmæssigt fastsatte risikokategorier</t>
  </si>
  <si>
    <t xml:space="preserve">EU LI2 - Primære kilder til forskelle mellem de tilsynsmæssige eksponeringsbeløb og regnskabsmæssige værdier </t>
  </si>
  <si>
    <t xml:space="preserve">EU LI3 - Skitsering af forskellene i konsolideringens omfang (enhed for enhed) </t>
  </si>
  <si>
    <t>EU CC1 - Sammensætning af lovpligtigt kapitalgrundlag</t>
  </si>
  <si>
    <t>EU-CCyB1 - Geografisk fordeling af krediteksponeringer, der er relevante for beregningen af den kontracykliske kapitalbuffer</t>
  </si>
  <si>
    <t>EU-CCyB2 - Størrelsen af den institutspecifikke kontracykliske kapitalbuffer</t>
  </si>
  <si>
    <t>EU CR1 - Ikkemisligholdte og misligholdte eksponeringer og dertil knyttede bestemmelser</t>
  </si>
  <si>
    <t>EU CR5 - Standardmetode</t>
  </si>
  <si>
    <t>EU CCR2 - Transaktioner underlagt kapitalgrundlagskrav for kreditværdijusteringsrisiko</t>
  </si>
  <si>
    <t>EU CCR5 - Sammensætning af sikkerhedsstillelse for modpartskreditrisikoeksponeringer</t>
  </si>
  <si>
    <t xml:space="preserve">EU REM1 - Aflønning tildelt i løbet af regnskabsåret </t>
  </si>
  <si>
    <t>EU REM5 - Oplysninger om aflønning af medarbejdere, hvis arbejde har væsentlig indflydelse på instituttets risikoprofil (identificerede medarbejdere)</t>
  </si>
  <si>
    <t>EU AE3 - Behæftelseskilder</t>
  </si>
  <si>
    <t>EU INS1 - Forsikringsinteresser</t>
  </si>
  <si>
    <t>EU PV1 - Justeringer som følge af forsigtig værdiansættelse (PVA)</t>
  </si>
  <si>
    <t>EU CC2 - Afstemning mellem lovbestemt kapitalgrundlag og balancen i de reviderede regnskaber</t>
  </si>
  <si>
    <t>EU CR10 - Specialiseret långivning og aktieeksponeringer i henhold til den forenklede risikovægtningsmetode</t>
  </si>
  <si>
    <t>EU CCR6 - Eksponering for kreditderivater</t>
  </si>
  <si>
    <t>EU REM2 - Særlige betalinger til medarbejdere, hvis arbejde har væsentlig indflydelse på instituttets risikoprofil (identificerede medarbejdere)</t>
  </si>
  <si>
    <t>EU REM4 - Aflønning på 1 mio. EUR eller derover pr. regnskabsår</t>
  </si>
  <si>
    <t>EU CR1 - A - Løbetid på eksponeringer</t>
  </si>
  <si>
    <t>EU IRRBB1 - Renterisiko på aktiviteter uden for handelsbeholdningen</t>
  </si>
  <si>
    <t>055</t>
  </si>
  <si>
    <t>Kvalitative oplysninger om aktivbehæftelse</t>
  </si>
  <si>
    <t>a)</t>
  </si>
  <si>
    <t>b)</t>
  </si>
  <si>
    <t>Sparekassen Sjælland-Fyn</t>
  </si>
  <si>
    <t>DK0030524863</t>
  </si>
  <si>
    <t>DK0030527882</t>
  </si>
  <si>
    <t>DK0030528930</t>
  </si>
  <si>
    <t>DKK 230</t>
  </si>
  <si>
    <t>DKK 155</t>
  </si>
  <si>
    <t>DKK 235</t>
  </si>
  <si>
    <t>30-11-2028, 100 % af hovedstol</t>
  </si>
  <si>
    <t>29-09-2028, 100 % af hovedstol</t>
  </si>
  <si>
    <t>01-12-2027, 100 % af hovedstol</t>
  </si>
  <si>
    <t>Cibor 6m + 6,75%</t>
  </si>
  <si>
    <t>Variabel Cibor 6m + 3,8%</t>
  </si>
  <si>
    <t>Variabel Cibor12 + 3,14%</t>
  </si>
  <si>
    <t>Egentlig kernekapital under 5,125 %, kontraktbestemt metode</t>
  </si>
  <si>
    <t>Hybrid kernekapital (AT1)</t>
  </si>
  <si>
    <t>Tom gruppe i EU</t>
  </si>
  <si>
    <t>Kapitalgrundlag med henblik på artikel 92a i forordning (EU) nr. 575/2013 og artikel 45 i direktiv 2014/59/EU</t>
  </si>
  <si>
    <t>Kapitalgrundlag og nedskrivningsrelevante passivposter og justeringer</t>
  </si>
  <si>
    <t>Minimumskrav for kapitalgrundlag og nedskrivningsrelevante passiver (MREL)</t>
  </si>
  <si>
    <t>Krav til kapitalgrundlag og nedskrivningsrelevante passiver for G-SII'er (TLAC)</t>
  </si>
  <si>
    <t>Kapitalgrundlag og nedskrivningsrelevante passiver: Ikke-lovpligtige kapitalelementer</t>
  </si>
  <si>
    <t>Nedskrivningsrelevante passivinstrumenter, der er udstedt direkte af afviklingsenheden, og som er efterstillet udelukkede passiver (ikke omfattet af overgangsbestemmelser)</t>
  </si>
  <si>
    <t>Nedskrivningsrelevante passivinstrumenter, der er udstedt af andre enheder inden for afviklingskoncernen, og som er efterstillet udelukkede passiver (ikke omfattet af overgangsbestemmelser)</t>
  </si>
  <si>
    <t>Nedskrivningsrelevante passivinstrumenter, der er efterstillet udelukkede passiver, udstedt før den 27. juni 2019 (efterstillet og omfattet af overgangsbestemmelser)</t>
  </si>
  <si>
    <t>EU-12a</t>
  </si>
  <si>
    <t>EU-12b</t>
  </si>
  <si>
    <t>EU-12c</t>
  </si>
  <si>
    <t>Supplerende kapitalinstrumenter med en restløbetid på mindst ét år, for så vidt som de ikke kan betragtes som supplerende kapitalposter</t>
  </si>
  <si>
    <t>Nedskrivningsrelevante passiver, der ikke er efterstillet udelukkede passiver (ikke omfattet af overgangsbestemmelser, før indførelse af loftet)</t>
  </si>
  <si>
    <t>Nedskrivningsrelevante passiver, der ikke er efterstillet udelukkede passiver, udstedt før den 27. juni 2019 (før indførelse af loftet)</t>
  </si>
  <si>
    <t>Beløb, der udgøres af efterstillede nedskrivningsrelevante instrumenter, når det er relevant efter anvendelse artikel 72b, stk. 3, i CRR</t>
  </si>
  <si>
    <t>Nedskrivningsrelevante passivposter forud for justeringer</t>
  </si>
  <si>
    <t>Heraf efterstillede passivposter</t>
  </si>
  <si>
    <t>Kapitalgrundlag og nedskrivningsrelevante passiver: Justeringer af ikke-lovpligtige kapitalelementer</t>
  </si>
  <si>
    <t>Kapitalgrundlag og nedskrivningsrelevante passivposter forud for justeringer</t>
  </si>
  <si>
    <t xml:space="preserve">	
(Fradrag af eksponeringer mellem afviklingskoncerner, der er omfattet af multiple point of entry (MPE))</t>
  </si>
  <si>
    <t>(Fradrag af investeringer i andre nedskrivningsrelevante passivinstrumenter)</t>
  </si>
  <si>
    <t>Kapitalgrundlag og nedskrivningsrelevante passivposter efter justeringer</t>
  </si>
  <si>
    <t>Heraf: kapitalgrundlag og efterstillede passiver</t>
  </si>
  <si>
    <t>Afviklingskoncernens risikovægtede eksponeringsværdi og eksponeringsmål bag gearingsgraden</t>
  </si>
  <si>
    <t>Samlet risikoeksponering (SRE)</t>
  </si>
  <si>
    <t>Samlet eksponeringsmål (SEM)</t>
  </si>
  <si>
    <t>Kapitalgrundlag og nedskrivningsrelevante passiver som en procentdel af SRE</t>
  </si>
  <si>
    <t>Andel bestående af kapitalgrundlag og nedskrivningsrelevante passiver</t>
  </si>
  <si>
    <t>Heraf kapitalgrundlag og efterstillede passiver</t>
  </si>
  <si>
    <t>EU-31a</t>
  </si>
  <si>
    <t>Memorandumposter</t>
  </si>
  <si>
    <t>EU-32</t>
  </si>
  <si>
    <t>Det samlede beløb, der udgøres af udelukkede passiver, jf. artikel 72a, stk. 2, i forordning (EU) nr. 575/2013</t>
  </si>
  <si>
    <t xml:space="preserve">	
heraf systemisk risikobufferkrav</t>
  </si>
  <si>
    <t>heraf buffer for globalt systemisk vigtige institutter (G-SII-buffer) eller buffer for andre systemisk vigtige institutter (O-SII-buffer)</t>
  </si>
  <si>
    <t>heraf kontracyklisk bufferkrav</t>
  </si>
  <si>
    <t>heraf kapitalbevaringsbufferkrav</t>
  </si>
  <si>
    <t>Institutspecifikt kombineret bufferkrav</t>
  </si>
  <si>
    <t>Egentlig kernekapital (som en procentdel af SRE), der står til rådighed efter opfyldelse af afviklingskoncernens krav</t>
  </si>
  <si>
    <t>Kapitalgrundlag og nedskrivningsrelevante passiver som en procentdel af SEM</t>
  </si>
  <si>
    <t>EU-1a</t>
  </si>
  <si>
    <t>6a</t>
  </si>
  <si>
    <t>6b</t>
  </si>
  <si>
    <t>6c</t>
  </si>
  <si>
    <t>Kapitalgrundlag og nedskrivningsrelevante passivposter, forhold og bestanddele</t>
  </si>
  <si>
    <t>Kapitalgrundlag og nedskrivningsrelevante passiver</t>
  </si>
  <si>
    <t>Afviklingskoncernens samlede risikoeksponering (SRE)</t>
  </si>
  <si>
    <t>Afviklingskoncernens samlede eksponeringsmål (SEM)</t>
  </si>
  <si>
    <t>Heraf kapitalgrundlag eller efterstillede passiver</t>
  </si>
  <si>
    <t>Finder undtagelsen fra efterstilling i artikel 72b, stk. 4, i forordning (EU) nr. 575/2013 anvendelse? (undtagelse på 5 %)</t>
  </si>
  <si>
    <t>Samlet beløb, der udgøres af tilladte ikke-efterstillede nedskrivningsrelevante passivinstrumenter, hvis der anvendes skønsmæssig efterstilling i overensstemmelse med artikel 72b, stk. 3, i forordning (EU) nr. 575/2013 (undtagelse på maks. 3,5 %)</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</si>
  <si>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</si>
  <si>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MREL udtrykt som en procentdel af SRE</t>
  </si>
  <si>
    <t>Heraf som skal opfyldes med kapitalgrundlag eller efterstillede passiver</t>
  </si>
  <si>
    <t>MREL udtrykt som en procentdel af SEM</t>
  </si>
  <si>
    <t>Beskrivelse af placeringer i prioritetsrækkefølgen ved insolvens (fritekst)</t>
  </si>
  <si>
    <t>Kapitalgrundlag og passiver, der potentielt er nedskrivningsrelevante med henblik på at opfylde MREL</t>
  </si>
  <si>
    <t>heraf restløbetid ≥ 1 år &lt; 2 år</t>
  </si>
  <si>
    <t>heraf restløbetid ≥ 5 år &lt; 10 år</t>
  </si>
  <si>
    <t>heraf restløbetid ≥ 10 år, dog undtagen værdipapirer uden udløbsdato</t>
  </si>
  <si>
    <t>heraf værdipapirer uden udløbsdato</t>
  </si>
  <si>
    <t>(mest efterstillet)</t>
  </si>
  <si>
    <t>(mest foranstillet)</t>
  </si>
  <si>
    <t>heraf restløbetid ≥ 2 år &lt; 5 år</t>
  </si>
  <si>
    <t>Prioritetsrækkefølge ved insolvens</t>
  </si>
  <si>
    <t>Samlet kapital, som hvis overgangsordingen for IFRS9 eller tilsvarnede forventede kapitaltab ikke var anvendt</t>
  </si>
  <si>
    <t>Stødscenarier i forbindelse med tilsyn</t>
  </si>
  <si>
    <t>Ændringer i nettorenteindtægterne</t>
  </si>
  <si>
    <t>Indeværende periode</t>
  </si>
  <si>
    <t>Foregående periode</t>
  </si>
  <si>
    <t>Parallelt nedad</t>
  </si>
  <si>
    <t>Steepener</t>
  </si>
  <si>
    <t>Flattener</t>
  </si>
  <si>
    <t>Korte renter opad</t>
  </si>
  <si>
    <t>Korte renter nedad</t>
  </si>
  <si>
    <t>EU AE4 - Supplerende beskrivende oplysninger</t>
  </si>
  <si>
    <t>Parallelt opad</t>
  </si>
  <si>
    <t>Hybrid kernekapital</t>
  </si>
  <si>
    <t xml:space="preserve">Supplerende kapital </t>
  </si>
  <si>
    <t>ikke-foranstillet seniorgæld</t>
  </si>
  <si>
    <t>Indskud der overstiger garantiformuens dækning</t>
  </si>
  <si>
    <t>Summen af 1 til 5</t>
  </si>
  <si>
    <t>EU TLAC1 - Sammensætning - MREL</t>
  </si>
  <si>
    <t>EU TLAC3b - Kreditorrækkefølge - Afviklingsenhed</t>
  </si>
  <si>
    <t>EU KM2 - Væsentlige målekriterier - MREL</t>
  </si>
  <si>
    <t>EU CCR3 - Standardmetoden — modpartskreditrisikoeksponeringer efter eksponeringsklasse og risikovægte</t>
  </si>
  <si>
    <t>EU INS2 - Finansielle konglomerater - Oplysninger om kapitalgrundlag og kapitalprocent</t>
  </si>
  <si>
    <t>EU CR6 - IRB-metoden - kreditrisikoeksponeringer efter eksponeringsklasse og PD-interval</t>
  </si>
  <si>
    <t>EU CR6-A - IRB-metoden - anvendelsesområdet for IRB-metoden og SA-metoden</t>
  </si>
  <si>
    <t>EU CR7 - IRB-metoden - Virkning af kreditderivater anvendt som CRM-teknikker på de risikovægtede eksponeringer</t>
  </si>
  <si>
    <t>EU CR7-A - IRB-metoden - Offentliggørelse af omfanget af anvendelsen af kreditrisikoreduktionsteknikker</t>
  </si>
  <si>
    <t>EU CR8 - RWEA-flowtabeller for kreditrisikoeksponeringer i henhold til IRB-metoden</t>
  </si>
  <si>
    <t>EU CR9 - IRB-metoden - Back-testing af PD efter eksponeringsklasse (fastsat PD-skala)</t>
  </si>
  <si>
    <t>EU CR9.1 - IRB metoden - Back-testing af PD efter eksponeringsklasse (kun for PD-estimater i henhold til artikel 180, stk. 1, litra f), i CRR)</t>
  </si>
  <si>
    <t>EU CQ8 - Sikkerhedsstillelse opnået gennem overtagelse og fuldbyrdelsesprocesser - opdeling efter årgang</t>
  </si>
  <si>
    <t>EU CCR4 - IRB-metoden - modpartskreditrisikoeksponeringer efter eksponeringsklasse og PD-skala</t>
  </si>
  <si>
    <t>EU REM3 - Udskudt aflønning</t>
  </si>
  <si>
    <t>EU TLAC2 - Kreditorrækkefølge - Enhed, der ikke selv er en afviklingsenhed</t>
  </si>
  <si>
    <t>Skema EU TLAC1 - Sammensætning - MREL</t>
  </si>
  <si>
    <t xml:space="preserve">Skema EU LI3 - Skitsering af forskellene i konsolideringens omfang (enhed for enhed) </t>
  </si>
  <si>
    <t xml:space="preserve">Skema EU LI2 - Primære kilder til forskelle mellem de tilsynsmæssige eksponeringsbeløb og regnskabsmæssige værdier </t>
  </si>
  <si>
    <t xml:space="preserve">Skema EU LI1 - Forskelle mellem de regnskabsmæssige rammer og rammerne for tilsynsmæssig konsolidering og sammenstilling af regnskabskategorierne og lovmæssigt fastsatte risikokategorier </t>
  </si>
  <si>
    <t>Skema EU KM1 - Skema om væsentlige målekriterier</t>
  </si>
  <si>
    <t>Skema EU CC1 - Sammensætning af lovpligtigt kapitalgrundlag</t>
  </si>
  <si>
    <t>Skema EU-CCyB1 - Geografisk fordeling af krediteksponeringer, der er relevante for beregningen af den kontracykliske kapitalbuffer</t>
  </si>
  <si>
    <t>Securitiserings-eksponeringer - Værdi af eksponeringer uden for handels-beholdningen</t>
  </si>
  <si>
    <t>Relevante krediteksponeringer - Markedsrisiko</t>
  </si>
  <si>
    <t>Relevante kredit-eksponeringer - Kreditrisiko</t>
  </si>
  <si>
    <t>Relevante kredit-eksponeringer - Markeds-risiko</t>
  </si>
  <si>
    <t xml:space="preserve">Relevante kredit-eksponeringer - Securitiserings-positioner uden for handels-beholdningen </t>
  </si>
  <si>
    <t>Skema EU-CCyB2 - Størrelsen af den institutspecifikke kontracykliske kapitalbuffer</t>
  </si>
  <si>
    <t>Skema EU LR1 - LRSum: Afstemning mellem regnskabsmæssige aktiver og gearingsgradrelevante eksponeringer - oversigt</t>
  </si>
  <si>
    <t>Skema EU LR2 - LRCom Oplysninger om gearingsgrad - fælles regler</t>
  </si>
  <si>
    <t>På ikke-misligholdte eksponering-er</t>
  </si>
  <si>
    <t>På 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</si>
  <si>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</si>
  <si>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</si>
  <si>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Skema EU CR3 - Overblik over kreditrisikoreduktionsteknikker</t>
  </si>
  <si>
    <t>Skema CR5 - Standardmetode</t>
  </si>
  <si>
    <t>Skema EU CR4 - Standardmetode - Kreditrisikoeksponering og virkninger af kreditrisikoreduktionsteknikker</t>
  </si>
  <si>
    <t>Fast format</t>
  </si>
  <si>
    <t>Skema EU CCR2 - Transaktioner underlagt kapitalgrundlagskrav for kreditværdijusteringsrisiko</t>
  </si>
  <si>
    <t>Skema EU CCR3 - standardmetoden - modpartskreditrisikoeksponeringer efter eksponeringsklasse og risikovægte</t>
  </si>
  <si>
    <t>Skema EU IRRBB1 - Renterisiko på aktiviteter uden for handelsbeholdningen</t>
  </si>
  <si>
    <t>Ændringer i den økonomiske 
værdi af kapitalgrundlaget</t>
  </si>
  <si>
    <t xml:space="preserve">Skema EU REM1 - Aflønning tildelt i løbet af regnskabsåret </t>
  </si>
  <si>
    <t>Skema REM5 - Oplysninger om aflønning af medarbejdere, hvis arbejde har væsentlig indflydelse på instituttets risikoprofil (identificerede medarbejdere)</t>
  </si>
  <si>
    <t>Skema EU AE3 - Behæftelseskilder</t>
  </si>
  <si>
    <t>Tabel EU AE4 - Supplerende beskrivende oplysninger</t>
  </si>
  <si>
    <t>Sparekassen anvender repoer på covered bonds og realkredit obligationer i egenbeholdningen og som et værktøj ved kurskontrakter. Formålet er fremskaffelse af likviditet på bedst mulige vilkår.</t>
  </si>
  <si>
    <t>Sparekassen har en stor indlånsbase fra både privat og erhverv og anvender kun repoer i begrænset omfang relativt til balancens størrelse. I forbindelse med repoforretninger har sparekassen stadig risikoen på værdipapirerne. Værdipapirerne i repoforretninger behandles som aktiver stillet som sikkerhed for forpligtelser. Modparten har ret til at sælge eller genbelåne de modtagne værdipapirer.</t>
  </si>
  <si>
    <t>EU CR4 - Standardmetode - Kreditrisikoeksponering og virkninger af kreditrisikoreduktionsteknikker</t>
  </si>
  <si>
    <t>EU LR2 - LRCom: Oplysninger om gearingsgrad - fælles regler</t>
  </si>
  <si>
    <t>Skema EU OV1 - Oversigt over samlede risikoeksponeringer</t>
  </si>
  <si>
    <t>Skema EU CR1: Ikkemisligholdte og misligholdte eksponeringer og dertil knyttede bestemmelser</t>
  </si>
  <si>
    <t>Skema EU CCR5 - Sammensætning af sikkerhedsstillelse for modpartskreditrisikoeksponeringer</t>
  </si>
  <si>
    <t>Skema EU OR1 - Kapitalgrundlagskrav for operationel risiko og risikovægtede eksponeringer</t>
  </si>
  <si>
    <t>Skema EU KM2 - Væsentlige målekriterier - MREL</t>
  </si>
  <si>
    <t>Skema EU TLAC3b - Kreditorrækkefølge - Afviklingsenhed</t>
  </si>
  <si>
    <t>Alle tal i DKK 1.000 pr. 31.12.2024</t>
  </si>
  <si>
    <t>DK0030539036</t>
  </si>
  <si>
    <t>DK0030540984</t>
  </si>
  <si>
    <t>DK0030541602</t>
  </si>
  <si>
    <t>22-08-2029, 100 % af hovedstol</t>
  </si>
  <si>
    <t>14-10-2026, 100 % af hovedstol</t>
  </si>
  <si>
    <t>20-11-2028, 100 % af hovedstol</t>
  </si>
  <si>
    <t>Variabel Cibor 6m + 3,6%</t>
  </si>
  <si>
    <t>Variabel Cibor6 + 2,50%</t>
  </si>
  <si>
    <t>Variabel Cibor12 + 2,78%</t>
  </si>
  <si>
    <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</si>
</sst>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yyyy/mm/dd;@"/>
    <numFmt numFmtId="166" formatCode="0.0000"/>
    <numFmt numFmtId="167" formatCode="_ * #,##0.00_ ;_ * \-#,##0.00_ ;_ * &quot;-&quot;??_ ;_ @_ "/>
    <numFmt numFmtId="168" formatCode="0.0%"/>
    <numFmt numFmtId="169" formatCode="_-* #,##0.00\ _k_r_._-;\-* #,##0.00\ _k_r_._-;_-* &quot;-&quot;??\ _k_r_._-;_-@_-"/>
  </numFmts>
  <fonts count="6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B0F0"/>
      <name val="Calibri"/>
      <family val="2"/>
      <scheme val="minor"/>
    </font>
    <font>
      <i/>
      <sz val="11"/>
      <color rgb="FFAA322F"/>
      <name val="Calibri"/>
      <family val="2"/>
      <scheme val="minor"/>
    </font>
    <font>
      <b/>
      <sz val="11"/>
      <color rgb="FFAA322F"/>
      <name val="Calibri"/>
      <family val="2"/>
      <scheme val="minor"/>
    </font>
    <font>
      <sz val="11"/>
      <color rgb="FF000000"/>
      <name val="Calibri"/>
      <family val="2"/>
      <scheme val="minor"/>
    </font>
    <font>
      <b/>
      <sz val="11"/>
      <color rgb="FF000000"/>
      <name val="Calibri"/>
      <family val="2"/>
      <scheme val="minor"/>
    </font>
    <font>
      <sz val="11"/>
      <color theme="0" tint="-0.499984740745262"/>
      <name val="Calibri"/>
      <family val="2"/>
      <scheme val="minor"/>
    </font>
    <font>
      <b/>
      <sz val="14"/>
      <name val="Calibri"/>
      <family val="2"/>
      <scheme val="minor"/>
    </font>
    <font>
      <b/>
      <sz val="11"/>
      <color rgb="FFFF0000"/>
      <name val="Calibri"/>
      <family val="2"/>
      <scheme val="minor"/>
    </font>
    <font>
      <sz val="14"/>
      <color theme="1"/>
      <name val="Calibri"/>
      <family val="2"/>
      <scheme val="minor"/>
    </font>
    <font>
      <i/>
      <sz val="11"/>
      <color theme="1"/>
      <name val="Calibri"/>
      <family val="2"/>
      <scheme val="minor"/>
    </font>
    <font>
      <b/>
      <sz val="14"/>
      <color theme="1"/>
      <name val="Calibri"/>
      <family val="2"/>
      <scheme val="minor"/>
    </font>
    <font>
      <b/>
      <sz val="9.5"/>
      <color theme="1"/>
      <name val="Segoe UI"/>
      <family val="2"/>
    </font>
    <font>
      <sz val="10"/>
      <color theme="1"/>
      <name val="Calibri"/>
      <family val="2"/>
      <scheme val="minor"/>
    </font>
    <font>
      <sz val="10"/>
      <name val="Arial"/>
      <family val="2"/>
    </font>
    <font>
      <b/>
      <sz val="14"/>
      <color rgb="FF000000"/>
      <name val="Calibri"/>
      <family val="2"/>
      <scheme val="minor"/>
    </font>
    <font>
      <sz val="11"/>
      <color theme="1"/>
      <name val="Calibri"/>
      <family val="2"/>
      <charset val="238"/>
      <scheme val="minor"/>
    </font>
    <font>
      <b/>
      <sz val="20"/>
      <name val="Arial"/>
      <family val="2"/>
    </font>
    <font>
      <b/>
      <sz val="12"/>
      <name val="Arial"/>
      <family val="2"/>
    </font>
    <font>
      <sz val="8"/>
      <color theme="1"/>
      <name val="Calibri"/>
      <family val="2"/>
      <scheme val="minor"/>
    </font>
    <font>
      <sz val="12"/>
      <color theme="1"/>
      <name val="Calibri"/>
      <family val="2"/>
      <scheme val="minor"/>
    </font>
    <font>
      <u/>
      <sz val="11"/>
      <color rgb="FF008080"/>
      <name val="Calibri"/>
      <family val="2"/>
      <scheme val="minor"/>
    </font>
    <font>
      <i/>
      <sz val="11"/>
      <name val="Calibri"/>
      <family val="2"/>
      <scheme val="minor"/>
    </font>
    <font>
      <b/>
      <sz val="10"/>
      <color rgb="FF2F5773"/>
      <name val="Calibri"/>
      <family val="2"/>
      <scheme val="minor"/>
    </font>
    <font>
      <b/>
      <i/>
      <sz val="11"/>
      <name val="Calibri"/>
      <family val="2"/>
      <scheme val="minor"/>
    </font>
    <font>
      <sz val="16"/>
      <color theme="1"/>
      <name val="Calibri"/>
      <family val="2"/>
      <scheme val="minor"/>
    </font>
    <font>
      <sz val="8.5"/>
      <color theme="1"/>
      <name val="Calibri"/>
      <family val="2"/>
      <scheme val="minor"/>
    </font>
    <font>
      <b/>
      <sz val="10"/>
      <name val="Arial"/>
      <family val="2"/>
    </font>
    <font>
      <sz val="11"/>
      <color rgb="FF0070C0"/>
      <name val="Calibri"/>
      <family val="2"/>
      <scheme val="minor"/>
    </font>
    <font>
      <i/>
      <u/>
      <sz val="11"/>
      <name val="Calibri"/>
      <family val="2"/>
      <scheme val="minor"/>
    </font>
    <font>
      <strike/>
      <sz val="11"/>
      <name val="Calibri"/>
      <family val="2"/>
      <scheme val="minor"/>
    </font>
    <font>
      <sz val="10"/>
      <color theme="1"/>
      <name val="Times New Roman"/>
      <family val="2"/>
    </font>
    <font>
      <b/>
      <sz val="16"/>
      <color theme="1"/>
      <name val="Calibri"/>
      <family val="2"/>
      <scheme val="minor"/>
    </font>
    <font>
      <b/>
      <sz val="12"/>
      <color theme="1"/>
      <name val="Calibri"/>
      <family val="2"/>
      <scheme val="minor"/>
    </font>
    <font>
      <u/>
      <sz val="11"/>
      <name val="Calibri"/>
      <family val="2"/>
      <scheme val="minor"/>
    </font>
    <font>
      <b/>
      <strike/>
      <sz val="11"/>
      <name val="Calibri"/>
      <family val="2"/>
      <scheme val="minor"/>
    </font>
    <font>
      <b/>
      <sz val="12"/>
      <color rgb="FF000000"/>
      <name val="Calibri"/>
      <family val="2"/>
      <scheme val="minor"/>
    </font>
    <font>
      <i/>
      <sz val="11"/>
      <color rgb="FF000000"/>
      <name val="Calibri"/>
      <family val="2"/>
      <scheme val="minor"/>
    </font>
    <font>
      <b/>
      <sz val="10"/>
      <color theme="1"/>
      <name val="Calibri"/>
      <family val="2"/>
      <scheme val="minor"/>
    </font>
    <font>
      <sz val="11"/>
      <name val="Calibri"/>
      <family val="2"/>
    </font>
    <font>
      <b/>
      <sz val="20"/>
      <color rgb="FF000000"/>
      <name val="Calibri"/>
      <family val="2"/>
    </font>
    <font>
      <b/>
      <sz val="11"/>
      <color rgb="FF000000"/>
      <name val="Calibri"/>
      <family val="2"/>
    </font>
    <font>
      <sz val="11"/>
      <color theme="1"/>
      <name val="Calibri"/>
      <family val="2"/>
    </font>
    <font>
      <sz val="10"/>
      <color rgb="FFFF0000"/>
      <name val="Calibri"/>
      <family val="2"/>
      <scheme val="minor"/>
    </font>
    <font>
      <b/>
      <i/>
      <sz val="11"/>
      <color theme="1"/>
      <name val="Calibri"/>
      <family val="2"/>
      <scheme val="minor"/>
    </font>
    <font>
      <sz val="11"/>
      <color theme="1"/>
      <name val="Segoe UI"/>
      <family val="2"/>
    </font>
    <font>
      <sz val="11"/>
      <color rgb="FF000000"/>
      <name val="Times New Roman"/>
      <family val="1"/>
    </font>
    <font>
      <b/>
      <sz val="11"/>
      <color rgb="FF000000"/>
      <name val="Times New Roman"/>
      <family val="1"/>
    </font>
    <font>
      <sz val="9"/>
      <name val="Calibri"/>
      <family val="2"/>
      <scheme val="minor"/>
    </font>
    <font>
      <sz val="9.5"/>
      <color theme="1"/>
      <name val="Segoe UI"/>
      <family val="2"/>
    </font>
    <font>
      <sz val="10"/>
      <name val="Calibri"/>
      <family val="2"/>
      <scheme val="minor"/>
    </font>
    <font>
      <i/>
      <sz val="9.5"/>
      <color theme="1"/>
      <name val="Segoe UI"/>
      <family val="2"/>
    </font>
    <font>
      <sz val="9"/>
      <color theme="1"/>
      <name val="Calibri"/>
      <family val="2"/>
      <scheme val="minor"/>
    </font>
    <font>
      <b/>
      <sz val="9"/>
      <color theme="1"/>
      <name val="Calibri"/>
      <family val="2"/>
      <scheme val="minor"/>
    </font>
    <font>
      <b/>
      <sz val="10"/>
      <name val="Calibri"/>
      <family val="2"/>
      <scheme val="minor"/>
    </font>
    <font>
      <strike/>
      <sz val="10"/>
      <name val="Calibri"/>
      <family val="2"/>
      <scheme val="minor"/>
    </font>
    <font>
      <sz val="10"/>
      <color theme="1"/>
      <name val="Segoe UI"/>
      <family val="2"/>
    </font>
    <font>
      <b/>
      <sz val="10"/>
      <color theme="1"/>
      <name val="Segoe UI"/>
      <family val="2"/>
    </font>
    <font>
      <b/>
      <i/>
      <sz val="10"/>
      <color theme="1"/>
      <name val="Segoe UI"/>
      <family val="2"/>
    </font>
    <font>
      <sz val="10"/>
      <color rgb="FF000000"/>
      <name val="Segoe UI"/>
      <family val="2"/>
    </font>
    <font>
      <b/>
      <sz val="10"/>
      <color rgb="FF000000"/>
      <name val="Segoe UI"/>
      <family val="2"/>
    </font>
    <font>
      <sz val="10"/>
      <color theme="1"/>
      <name val="HelveticaNeueLT Pro 55 Roman"/>
      <family val="2"/>
    </font>
    <font>
      <b/>
      <i/>
      <sz val="10"/>
      <name val="Calibri"/>
      <family val="2"/>
      <scheme val="minor"/>
    </font>
  </fonts>
  <fills count="1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indexed="42"/>
        <bgColor indexed="64"/>
      </patternFill>
    </fill>
    <fill>
      <patternFill patternType="solid">
        <fgColor rgb="FF595959"/>
        <bgColor indexed="64"/>
      </patternFill>
    </fill>
    <fill>
      <patternFill patternType="solid">
        <fgColor theme="0" tint="-0.249977111117893"/>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theme="6" tint="0.39997558519241921"/>
        <bgColor indexed="64"/>
      </patternFill>
    </fill>
  </fills>
  <borders count="7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rgb="FF000000"/>
      </bottom>
      <diagonal/>
    </border>
    <border>
      <left style="medium">
        <color indexed="64"/>
      </left>
      <right style="medium">
        <color indexed="64"/>
      </right>
      <top style="medium">
        <color rgb="FF000000"/>
      </top>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alignment vertical="center"/>
    </xf>
    <xf numFmtId="0" fontId="21" fillId="0" borderId="0"/>
    <xf numFmtId="0" fontId="22" fillId="9" borderId="13" applyNumberFormat="0" applyFill="0" applyBorder="0" applyAlignment="0" applyProtection="0">
      <alignment horizontal="left"/>
    </xf>
    <xf numFmtId="0" fontId="19" fillId="0" borderId="0">
      <alignment vertical="center"/>
    </xf>
    <xf numFmtId="0" fontId="23" fillId="0" borderId="0" applyNumberFormat="0" applyFill="0" applyBorder="0" applyAlignment="0" applyProtection="0"/>
    <xf numFmtId="3" fontId="19" fillId="10" borderId="2" applyFont="0">
      <alignment horizontal="right" vertical="center"/>
      <protection locked="0"/>
    </xf>
    <xf numFmtId="0" fontId="19" fillId="0" borderId="0"/>
    <xf numFmtId="0" fontId="19" fillId="0" borderId="0"/>
    <xf numFmtId="0" fontId="19" fillId="0" borderId="0"/>
    <xf numFmtId="0" fontId="32" fillId="9" borderId="5" applyFont="0" applyBorder="0">
      <alignment horizontal="center" wrapText="1"/>
    </xf>
    <xf numFmtId="43" fontId="1" fillId="0" borderId="0" applyFont="0" applyFill="0" applyBorder="0" applyAlignment="0" applyProtection="0"/>
    <xf numFmtId="167" fontId="36" fillId="0" borderId="0" applyFont="0" applyFill="0" applyBorder="0" applyAlignment="0" applyProtection="0"/>
    <xf numFmtId="9" fontId="36" fillId="0" borderId="0" applyFont="0" applyFill="0" applyBorder="0" applyAlignment="0" applyProtection="0"/>
  </cellStyleXfs>
  <cellXfs count="720">
    <xf numFmtId="0" fontId="0" fillId="0" borderId="0" xfId="0"/>
    <xf numFmtId="14"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indent="1"/>
    </xf>
    <xf numFmtId="0" fontId="0" fillId="0" borderId="0" xfId="0" applyAlignment="1">
      <alignment horizontal="right"/>
    </xf>
    <xf numFmtId="0" fontId="6" fillId="0" borderId="0" xfId="0" applyFont="1" applyAlignment="1">
      <alignment horizontal="right"/>
    </xf>
    <xf numFmtId="0" fontId="7" fillId="0" borderId="0" xfId="0" applyFont="1" applyAlignment="1">
      <alignment vertical="center" wrapText="1"/>
    </xf>
    <xf numFmtId="0" fontId="8" fillId="0" borderId="1" xfId="0" applyFont="1" applyBorder="1" applyAlignment="1">
      <alignment vertical="center" wrapText="1"/>
    </xf>
    <xf numFmtId="0" fontId="0" fillId="0" borderId="2" xfId="0" applyBorder="1" applyAlignment="1">
      <alignment horizontal="righ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14" fontId="0" fillId="0" borderId="2" xfId="0" applyNumberFormat="1" applyBorder="1" applyAlignment="1">
      <alignment horizontal="right" vertical="center" wrapText="1"/>
    </xf>
    <xf numFmtId="14" fontId="5" fillId="0" borderId="2" xfId="0" applyNumberFormat="1" applyFont="1" applyBorder="1" applyAlignment="1">
      <alignment horizontal="right" vertical="center" wrapText="1"/>
    </xf>
    <xf numFmtId="0" fontId="3" fillId="2" borderId="2" xfId="0" applyFont="1" applyFill="1" applyBorder="1" applyAlignment="1">
      <alignment vertical="center" wrapText="1"/>
    </xf>
    <xf numFmtId="164" fontId="9" fillId="0" borderId="2" xfId="1" applyNumberFormat="1" applyFont="1" applyFill="1" applyBorder="1" applyAlignment="1">
      <alignment horizontal="right" vertical="center" wrapText="1"/>
    </xf>
    <xf numFmtId="0" fontId="10" fillId="2" borderId="2" xfId="0" applyFont="1" applyFill="1" applyBorder="1" applyAlignment="1">
      <alignment horizontal="center" vertical="center" wrapText="1"/>
    </xf>
    <xf numFmtId="10" fontId="9" fillId="0" borderId="2" xfId="2" applyNumberFormat="1" applyFont="1" applyFill="1" applyBorder="1" applyAlignment="1">
      <alignment horizontal="right" vertical="center" wrapText="1"/>
    </xf>
    <xf numFmtId="0" fontId="9"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5" xfId="0" applyFont="1" applyBorder="1" applyAlignment="1">
      <alignment vertical="center" wrapText="1"/>
    </xf>
    <xf numFmtId="0" fontId="0" fillId="0" borderId="2" xfId="0" applyBorder="1"/>
    <xf numFmtId="0" fontId="0" fillId="5" borderId="2" xfId="0" applyFill="1" applyBorder="1" applyAlignment="1">
      <alignment vertical="center" wrapText="1"/>
    </xf>
    <xf numFmtId="164" fontId="0" fillId="0" borderId="7" xfId="1" applyNumberFormat="1" applyFont="1" applyBorder="1" applyAlignment="1">
      <alignment vertical="center" wrapText="1"/>
    </xf>
    <xf numFmtId="164" fontId="0" fillId="0" borderId="2" xfId="1" applyNumberFormat="1" applyFont="1" applyBorder="1" applyAlignment="1">
      <alignment vertical="center" wrapText="1"/>
    </xf>
    <xf numFmtId="164" fontId="0" fillId="5" borderId="2" xfId="1" applyNumberFormat="1" applyFont="1" applyFill="1" applyBorder="1" applyAlignment="1">
      <alignment vertical="center" wrapText="1"/>
    </xf>
    <xf numFmtId="0" fontId="3" fillId="5" borderId="2" xfId="0" applyFont="1" applyFill="1" applyBorder="1" applyAlignment="1">
      <alignment vertical="center" wrapText="1"/>
    </xf>
    <xf numFmtId="164" fontId="3" fillId="0" borderId="7" xfId="1" applyNumberFormat="1" applyFont="1" applyBorder="1" applyAlignment="1">
      <alignment vertical="center" wrapText="1"/>
    </xf>
    <xf numFmtId="164" fontId="3" fillId="0" borderId="2" xfId="1" applyNumberFormat="1" applyFont="1" applyBorder="1" applyAlignment="1">
      <alignment vertical="center" wrapText="1"/>
    </xf>
    <xf numFmtId="164" fontId="3" fillId="5" borderId="2" xfId="1" applyNumberFormat="1" applyFont="1" applyFill="1" applyBorder="1" applyAlignment="1">
      <alignment vertical="center" wrapText="1"/>
    </xf>
    <xf numFmtId="0" fontId="14" fillId="0" borderId="0" xfId="0" applyFont="1"/>
    <xf numFmtId="0" fontId="2" fillId="0" borderId="0" xfId="0" applyFont="1"/>
    <xf numFmtId="0" fontId="0" fillId="0" borderId="0" xfId="0" applyAlignment="1">
      <alignment horizontal="center" vertical="center"/>
    </xf>
    <xf numFmtId="0" fontId="5"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5" fillId="5" borderId="2" xfId="0" applyFont="1" applyFill="1" applyBorder="1" applyAlignment="1">
      <alignment vertical="center" wrapText="1"/>
    </xf>
    <xf numFmtId="0" fontId="0" fillId="0" borderId="2" xfId="0" applyBorder="1" applyAlignment="1">
      <alignment vertical="top" wrapText="1"/>
    </xf>
    <xf numFmtId="0" fontId="0" fillId="0" borderId="2" xfId="0" applyBorder="1" applyAlignment="1">
      <alignment horizontal="left" vertical="center"/>
    </xf>
    <xf numFmtId="0" fontId="15" fillId="0" borderId="2" xfId="0" applyFont="1" applyBorder="1" applyAlignment="1">
      <alignment vertical="center"/>
    </xf>
    <xf numFmtId="0" fontId="15" fillId="0" borderId="2" xfId="0" applyFont="1" applyBorder="1" applyAlignment="1">
      <alignment horizontal="center" vertical="center"/>
    </xf>
    <xf numFmtId="0" fontId="18" fillId="0" borderId="0" xfId="0" applyFont="1"/>
    <xf numFmtId="0" fontId="0" fillId="0" borderId="2" xfId="0" quotePrefix="1" applyBorder="1" applyAlignment="1">
      <alignment horizontal="center" vertical="center"/>
    </xf>
    <xf numFmtId="0" fontId="5" fillId="0" borderId="2" xfId="3" applyFont="1" applyBorder="1" applyAlignment="1">
      <alignment horizontal="left" vertical="center" wrapText="1" indent="1"/>
    </xf>
    <xf numFmtId="164" fontId="5" fillId="0" borderId="2" xfId="1" applyNumberFormat="1" applyFont="1" applyFill="1" applyBorder="1" applyAlignment="1" applyProtection="1">
      <alignment horizontal="left" vertical="center"/>
      <protection locked="0"/>
    </xf>
    <xf numFmtId="0" fontId="20" fillId="0" borderId="0" xfId="0" applyFont="1" applyAlignment="1">
      <alignment vertical="center"/>
    </xf>
    <xf numFmtId="0" fontId="20" fillId="0" borderId="0" xfId="0" applyFont="1" applyAlignment="1">
      <alignment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9" fillId="0" borderId="9" xfId="0" applyFont="1" applyBorder="1" applyAlignment="1">
      <alignment horizontal="center" vertical="center" wrapText="1"/>
    </xf>
    <xf numFmtId="164" fontId="5" fillId="0" borderId="2" xfId="1" quotePrefix="1" applyNumberFormat="1" applyFont="1" applyBorder="1"/>
    <xf numFmtId="164" fontId="4" fillId="0" borderId="2" xfId="1" quotePrefix="1" applyNumberFormat="1" applyFont="1" applyBorder="1"/>
    <xf numFmtId="0" fontId="0" fillId="0" borderId="0" xfId="0" applyAlignment="1">
      <alignment horizontal="center"/>
    </xf>
    <xf numFmtId="0" fontId="0" fillId="0" borderId="1" xfId="0" applyBorder="1"/>
    <xf numFmtId="0" fontId="3" fillId="0" borderId="2" xfId="0" applyFont="1" applyBorder="1" applyAlignment="1">
      <alignment horizontal="center" wrapText="1"/>
    </xf>
    <xf numFmtId="164" fontId="0" fillId="0" borderId="2" xfId="1" quotePrefix="1" applyNumberFormat="1" applyFont="1" applyBorder="1"/>
    <xf numFmtId="0" fontId="5" fillId="0" borderId="2" xfId="4" applyFont="1" applyBorder="1" applyAlignment="1">
      <alignment vertical="center" wrapText="1"/>
    </xf>
    <xf numFmtId="0" fontId="5" fillId="3" borderId="2" xfId="0" applyFont="1" applyFill="1" applyBorder="1" applyAlignment="1">
      <alignment horizontal="center"/>
    </xf>
    <xf numFmtId="0" fontId="5" fillId="3" borderId="2" xfId="0" quotePrefix="1" applyFont="1" applyFill="1" applyBorder="1" applyAlignment="1">
      <alignment wrapText="1"/>
    </xf>
    <xf numFmtId="164" fontId="4" fillId="3" borderId="2" xfId="1" quotePrefix="1" applyNumberFormat="1" applyFont="1" applyFill="1" applyBorder="1" applyAlignment="1">
      <alignment wrapText="1"/>
    </xf>
    <xf numFmtId="0" fontId="9" fillId="5" borderId="2" xfId="0" applyFont="1" applyFill="1" applyBorder="1" applyAlignment="1">
      <alignment vertical="center" wrapText="1"/>
    </xf>
    <xf numFmtId="0" fontId="5" fillId="0" borderId="2" xfId="0" applyFont="1" applyBorder="1" applyAlignment="1">
      <alignment horizontal="justify" vertical="top"/>
    </xf>
    <xf numFmtId="0" fontId="5" fillId="0" borderId="2" xfId="4" applyFont="1" applyBorder="1" applyAlignment="1">
      <alignment horizontal="justify" vertical="top"/>
    </xf>
    <xf numFmtId="0" fontId="9" fillId="0" borderId="2" xfId="0" applyFont="1" applyBorder="1" applyAlignment="1">
      <alignment horizontal="left" vertical="center" wrapText="1" indent="1"/>
    </xf>
    <xf numFmtId="0" fontId="0" fillId="0" borderId="2" xfId="0" applyBorder="1" applyAlignment="1">
      <alignment horizontal="left" vertical="center" wrapText="1" indent="1"/>
    </xf>
    <xf numFmtId="0" fontId="0" fillId="3" borderId="2" xfId="0" applyFill="1" applyBorder="1" applyAlignment="1">
      <alignment horizontal="center" vertical="center"/>
    </xf>
    <xf numFmtId="0" fontId="3" fillId="3" borderId="2" xfId="0" applyFont="1" applyFill="1" applyBorder="1" applyAlignment="1">
      <alignment horizontal="justify" vertical="top"/>
    </xf>
    <xf numFmtId="0" fontId="5" fillId="0" borderId="2" xfId="0" applyFont="1" applyBorder="1" applyAlignment="1">
      <alignment horizontal="justify" vertical="center"/>
    </xf>
    <xf numFmtId="0" fontId="5" fillId="0" borderId="2" xfId="0" applyFont="1" applyBorder="1" applyAlignment="1">
      <alignment horizontal="justify" vertical="top" wrapText="1"/>
    </xf>
    <xf numFmtId="0" fontId="5" fillId="3" borderId="2" xfId="4" applyFont="1" applyFill="1" applyBorder="1" applyAlignment="1">
      <alignment horizontal="justify" vertical="center"/>
    </xf>
    <xf numFmtId="0" fontId="0" fillId="3" borderId="2" xfId="4" applyFont="1" applyFill="1" applyBorder="1" applyAlignment="1">
      <alignment horizontal="justify" vertical="top"/>
    </xf>
    <xf numFmtId="0" fontId="5" fillId="3" borderId="2" xfId="0" applyFont="1" applyFill="1" applyBorder="1" applyAlignment="1">
      <alignment horizontal="center" vertical="center"/>
    </xf>
    <xf numFmtId="0" fontId="4" fillId="3" borderId="2" xfId="0" applyFont="1" applyFill="1" applyBorder="1" applyAlignment="1">
      <alignment horizontal="justify" vertical="center"/>
    </xf>
    <xf numFmtId="10" fontId="5" fillId="0" borderId="2" xfId="2" quotePrefix="1" applyNumberFormat="1" applyFont="1" applyBorder="1" applyAlignment="1">
      <alignment wrapText="1"/>
    </xf>
    <xf numFmtId="0" fontId="0" fillId="0" borderId="2" xfId="0" quotePrefix="1" applyBorder="1" applyAlignment="1">
      <alignment horizontal="right" wrapText="1"/>
    </xf>
    <xf numFmtId="0" fontId="5" fillId="0" borderId="2" xfId="4" applyFont="1" applyBorder="1" applyAlignment="1">
      <alignment horizontal="left" vertical="top" wrapText="1"/>
    </xf>
    <xf numFmtId="0" fontId="3" fillId="0" borderId="2" xfId="0" applyFont="1" applyBorder="1" applyAlignment="1">
      <alignment wrapText="1"/>
    </xf>
    <xf numFmtId="0" fontId="10" fillId="5" borderId="2" xfId="0" applyFont="1" applyFill="1" applyBorder="1" applyAlignment="1">
      <alignment vertical="center" wrapText="1"/>
    </xf>
    <xf numFmtId="0" fontId="9" fillId="5" borderId="2" xfId="0" applyFont="1" applyFill="1" applyBorder="1" applyAlignment="1">
      <alignment horizontal="left" vertical="center" wrapText="1" indent="1"/>
    </xf>
    <xf numFmtId="0" fontId="5" fillId="5" borderId="2" xfId="0" applyFont="1" applyFill="1" applyBorder="1" applyAlignment="1">
      <alignment horizontal="left" vertical="center" wrapText="1" indent="1"/>
    </xf>
    <xf numFmtId="164" fontId="5" fillId="0" borderId="2" xfId="13" applyNumberFormat="1" applyFont="1" applyFill="1" applyBorder="1" applyAlignment="1">
      <alignment vertical="center" wrapText="1"/>
    </xf>
    <xf numFmtId="164" fontId="4" fillId="0" borderId="2" xfId="13" applyNumberFormat="1" applyFont="1" applyFill="1" applyBorder="1" applyAlignment="1">
      <alignment vertical="center" wrapText="1"/>
    </xf>
    <xf numFmtId="164" fontId="3" fillId="0" borderId="2" xfId="13" quotePrefix="1" applyNumberFormat="1" applyFont="1" applyBorder="1" applyAlignment="1">
      <alignment horizontal="right"/>
    </xf>
    <xf numFmtId="164" fontId="1" fillId="0" borderId="2" xfId="13" quotePrefix="1" applyNumberFormat="1" applyFont="1" applyBorder="1" applyAlignment="1">
      <alignment horizontal="right"/>
    </xf>
    <xf numFmtId="0" fontId="4" fillId="0" borderId="2" xfId="0" applyFont="1" applyBorder="1" applyAlignment="1">
      <alignment horizontal="left" vertical="center" wrapText="1"/>
    </xf>
    <xf numFmtId="0" fontId="5" fillId="0" borderId="2" xfId="0" applyFont="1" applyBorder="1" applyAlignment="1">
      <alignment horizontal="center" vertical="center"/>
    </xf>
    <xf numFmtId="0" fontId="28" fillId="0" borderId="0" xfId="0" applyFont="1" applyAlignment="1">
      <alignment vertical="center"/>
    </xf>
    <xf numFmtId="0" fontId="5" fillId="0" borderId="2" xfId="0" applyFont="1" applyBorder="1" applyAlignment="1">
      <alignment wrapText="1"/>
    </xf>
    <xf numFmtId="0" fontId="29" fillId="0" borderId="2" xfId="0" applyFont="1" applyBorder="1" applyAlignment="1">
      <alignment horizontal="center" vertical="center"/>
    </xf>
    <xf numFmtId="0" fontId="29" fillId="0" borderId="2" xfId="0" applyFont="1" applyBorder="1" applyAlignment="1">
      <alignment wrapText="1"/>
    </xf>
    <xf numFmtId="164" fontId="0" fillId="0" borderId="2" xfId="13" applyNumberFormat="1" applyFont="1" applyBorder="1"/>
    <xf numFmtId="164" fontId="3" fillId="0" borderId="2" xfId="13" applyNumberFormat="1" applyFont="1" applyBorder="1"/>
    <xf numFmtId="0" fontId="25" fillId="0" borderId="0" xfId="0" applyFont="1" applyAlignment="1">
      <alignment vertical="center"/>
    </xf>
    <xf numFmtId="0" fontId="25" fillId="0" borderId="0" xfId="0" applyFont="1"/>
    <xf numFmtId="0" fontId="37" fillId="0" borderId="0" xfId="0" applyFont="1" applyAlignment="1">
      <alignment vertical="center" wrapText="1"/>
    </xf>
    <xf numFmtId="0" fontId="2" fillId="0" borderId="2" xfId="0" applyFont="1" applyBorder="1" applyAlignment="1">
      <alignment horizontal="center" vertical="center" wrapText="1"/>
    </xf>
    <xf numFmtId="0" fontId="24" fillId="0" borderId="0" xfId="0" applyFont="1" applyAlignment="1">
      <alignment vertical="center"/>
    </xf>
    <xf numFmtId="0" fontId="9" fillId="0" borderId="0" xfId="0" applyFont="1" applyAlignment="1">
      <alignment vertical="center" wrapText="1"/>
    </xf>
    <xf numFmtId="0" fontId="13" fillId="0" borderId="0" xfId="0" applyFont="1"/>
    <xf numFmtId="0" fontId="30" fillId="0" borderId="0" xfId="0" applyFont="1"/>
    <xf numFmtId="0" fontId="10" fillId="7" borderId="15"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6" xfId="0" applyFont="1" applyFill="1" applyBorder="1" applyAlignment="1">
      <alignment vertical="center" wrapText="1"/>
    </xf>
    <xf numFmtId="0" fontId="10" fillId="7" borderId="7" xfId="0" applyFont="1" applyFill="1" applyBorder="1" applyAlignment="1">
      <alignment vertical="center" wrapText="1"/>
    </xf>
    <xf numFmtId="0" fontId="10" fillId="7" borderId="16"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2" xfId="0" applyFont="1" applyFill="1" applyBorder="1" applyAlignment="1">
      <alignment horizontal="center" vertical="center" wrapText="1"/>
    </xf>
    <xf numFmtId="164" fontId="9" fillId="0" borderId="2" xfId="13"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9" fillId="12" borderId="2" xfId="0" applyFont="1" applyFill="1" applyBorder="1" applyAlignment="1">
      <alignment horizontal="center" vertical="center" wrapText="1"/>
    </xf>
    <xf numFmtId="164" fontId="9" fillId="4" borderId="2" xfId="13" applyNumberFormat="1" applyFont="1" applyFill="1" applyBorder="1" applyAlignment="1">
      <alignment horizontal="center" vertical="center" wrapText="1"/>
    </xf>
    <xf numFmtId="0" fontId="4" fillId="0" borderId="2" xfId="0" applyFont="1" applyBorder="1" applyAlignment="1">
      <alignment horizontal="center" vertical="center" wrapText="1"/>
    </xf>
    <xf numFmtId="10" fontId="0" fillId="0" borderId="2" xfId="2" applyNumberFormat="1" applyFont="1" applyFill="1" applyBorder="1" applyAlignment="1">
      <alignment wrapText="1"/>
    </xf>
    <xf numFmtId="0" fontId="5" fillId="0" borderId="2" xfId="0" applyFont="1" applyBorder="1" applyAlignment="1">
      <alignment horizontal="left" vertical="center" wrapText="1"/>
    </xf>
    <xf numFmtId="0" fontId="24" fillId="0" borderId="0" xfId="0" applyFont="1" applyAlignment="1">
      <alignment horizontal="center" vertical="center" wrapText="1"/>
    </xf>
    <xf numFmtId="0" fontId="0" fillId="0" borderId="2" xfId="0" applyBorder="1" applyAlignment="1">
      <alignment vertical="center" wrapText="1"/>
    </xf>
    <xf numFmtId="0" fontId="0" fillId="0" borderId="0" xfId="0" applyAlignment="1">
      <alignment horizontal="center" vertical="center" wrapText="1"/>
    </xf>
    <xf numFmtId="0" fontId="3" fillId="0" borderId="0" xfId="0" applyFont="1" applyAlignment="1">
      <alignment vertical="center" wrapText="1"/>
    </xf>
    <xf numFmtId="9" fontId="3" fillId="0" borderId="7"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0" fontId="5" fillId="0" borderId="7" xfId="0" applyFont="1" applyBorder="1" applyAlignment="1">
      <alignment horizontal="center" vertical="center"/>
    </xf>
    <xf numFmtId="164" fontId="0" fillId="0" borderId="7" xfId="13" applyNumberFormat="1" applyFont="1" applyFill="1" applyBorder="1" applyAlignment="1">
      <alignment wrapText="1"/>
    </xf>
    <xf numFmtId="164" fontId="3" fillId="0" borderId="7" xfId="13" applyNumberFormat="1" applyFont="1" applyFill="1" applyBorder="1" applyAlignment="1">
      <alignment wrapText="1"/>
    </xf>
    <xf numFmtId="0" fontId="31" fillId="0" borderId="0" xfId="0" applyFont="1" applyAlignment="1">
      <alignment horizontal="center" vertical="center" wrapText="1"/>
    </xf>
    <xf numFmtId="0" fontId="38" fillId="0" borderId="0" xfId="0" applyFont="1"/>
    <xf numFmtId="164" fontId="0" fillId="6" borderId="2" xfId="13" applyNumberFormat="1" applyFont="1" applyFill="1" applyBorder="1" applyAlignment="1">
      <alignment vertical="center" wrapText="1"/>
    </xf>
    <xf numFmtId="164" fontId="26" fillId="6" borderId="2" xfId="13" applyNumberFormat="1" applyFont="1" applyFill="1" applyBorder="1" applyAlignment="1">
      <alignment vertical="center" wrapText="1"/>
    </xf>
    <xf numFmtId="0" fontId="4" fillId="0" borderId="2" xfId="0" applyFont="1" applyBorder="1" applyAlignment="1">
      <alignment vertical="center" wrapText="1"/>
    </xf>
    <xf numFmtId="0" fontId="12" fillId="0" borderId="0" xfId="0" applyFont="1" applyAlignment="1">
      <alignment vertical="center"/>
    </xf>
    <xf numFmtId="164" fontId="0" fillId="5" borderId="2" xfId="13" applyNumberFormat="1" applyFont="1" applyFill="1" applyBorder="1" applyAlignment="1">
      <alignment vertical="center" wrapText="1"/>
    </xf>
    <xf numFmtId="0" fontId="27" fillId="0" borderId="2" xfId="0" applyFont="1" applyBorder="1" applyAlignment="1">
      <alignment vertical="center" wrapText="1"/>
    </xf>
    <xf numFmtId="0" fontId="5" fillId="0" borderId="2" xfId="0" applyFont="1" applyBorder="1" applyAlignment="1">
      <alignment horizontal="right" vertical="center" wrapText="1"/>
    </xf>
    <xf numFmtId="164" fontId="3" fillId="5" borderId="2" xfId="13" applyNumberFormat="1" applyFont="1" applyFill="1" applyBorder="1" applyAlignment="1">
      <alignment vertical="center" wrapText="1"/>
    </xf>
    <xf numFmtId="0" fontId="39" fillId="0" borderId="2" xfId="0" applyFont="1" applyBorder="1" applyAlignment="1">
      <alignment vertical="center" wrapText="1"/>
    </xf>
    <xf numFmtId="0" fontId="5" fillId="0" borderId="12" xfId="0" applyFont="1" applyBorder="1" applyAlignment="1">
      <alignment vertical="center" wrapText="1"/>
    </xf>
    <xf numFmtId="9" fontId="0" fillId="0" borderId="2" xfId="0" applyNumberForma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4" fillId="0" borderId="2" xfId="0" applyFont="1" applyBorder="1" applyAlignment="1">
      <alignment vertical="center"/>
    </xf>
    <xf numFmtId="0" fontId="26" fillId="0" borderId="0" xfId="0" applyFont="1" applyAlignment="1">
      <alignment horizontal="center" vertical="center"/>
    </xf>
    <xf numFmtId="164" fontId="0" fillId="0" borderId="2" xfId="13" applyNumberFormat="1" applyFont="1" applyBorder="1" applyAlignment="1">
      <alignment vertical="center" wrapText="1"/>
    </xf>
    <xf numFmtId="164" fontId="3" fillId="0" borderId="2" xfId="13" applyNumberFormat="1" applyFont="1" applyBorder="1" applyAlignment="1">
      <alignment vertical="center" wrapText="1"/>
    </xf>
    <xf numFmtId="0" fontId="0" fillId="0" borderId="2" xfId="0" applyBorder="1" applyAlignment="1">
      <alignment vertical="center"/>
    </xf>
    <xf numFmtId="0" fontId="3" fillId="0" borderId="0" xfId="0" applyFont="1"/>
    <xf numFmtId="0" fontId="3" fillId="0" borderId="2" xfId="0" applyFont="1" applyBorder="1" applyAlignment="1">
      <alignment vertical="center" wrapText="1"/>
    </xf>
    <xf numFmtId="0" fontId="0" fillId="0" borderId="2" xfId="0" applyBorder="1" applyAlignment="1">
      <alignment horizontal="center"/>
    </xf>
    <xf numFmtId="0" fontId="10" fillId="0" borderId="2" xfId="0" applyFont="1" applyBorder="1" applyAlignment="1">
      <alignment horizontal="justify" vertical="center" wrapText="1"/>
    </xf>
    <xf numFmtId="0" fontId="9" fillId="0" borderId="2" xfId="0" applyFont="1" applyBorder="1" applyAlignment="1">
      <alignment horizontal="left" vertical="center" wrapText="1" indent="3"/>
    </xf>
    <xf numFmtId="0" fontId="0" fillId="0" borderId="0" xfId="0" applyAlignment="1">
      <alignment vertical="center"/>
    </xf>
    <xf numFmtId="0" fontId="9" fillId="2" borderId="2" xfId="0" applyFont="1" applyFill="1" applyBorder="1" applyAlignment="1">
      <alignment vertical="center"/>
    </xf>
    <xf numFmtId="0" fontId="9" fillId="0" borderId="2" xfId="0" applyFont="1" applyBorder="1" applyAlignment="1">
      <alignment vertical="center" wrapText="1"/>
    </xf>
    <xf numFmtId="0" fontId="10" fillId="0" borderId="2" xfId="0" applyFont="1" applyBorder="1" applyAlignment="1">
      <alignment vertical="center" wrapText="1"/>
    </xf>
    <xf numFmtId="0" fontId="16" fillId="0" borderId="0" xfId="0" applyFont="1" applyAlignment="1">
      <alignment vertical="center"/>
    </xf>
    <xf numFmtId="0" fontId="3" fillId="0" borderId="0" xfId="0" applyFont="1" applyAlignment="1">
      <alignment vertical="center"/>
    </xf>
    <xf numFmtId="164" fontId="3" fillId="0" borderId="2" xfId="13" applyNumberFormat="1" applyFont="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wrapText="1"/>
    </xf>
    <xf numFmtId="0" fontId="9" fillId="0" borderId="2" xfId="0" applyFont="1" applyBorder="1" applyAlignment="1">
      <alignment horizontal="left" vertical="center" wrapText="1" indent="2"/>
    </xf>
    <xf numFmtId="0" fontId="0" fillId="0" borderId="0" xfId="0" applyAlignment="1">
      <alignment horizontal="left" vertical="center"/>
    </xf>
    <xf numFmtId="0" fontId="33" fillId="0" borderId="0" xfId="0" applyFont="1" applyAlignment="1">
      <alignment horizontal="left" vertical="center"/>
    </xf>
    <xf numFmtId="49" fontId="5" fillId="0" borderId="2" xfId="9" applyNumberFormat="1" applyFont="1" applyBorder="1" applyAlignment="1">
      <alignment horizontal="center" vertical="center" wrapText="1"/>
    </xf>
    <xf numFmtId="49" fontId="5" fillId="0" borderId="2" xfId="9" quotePrefix="1" applyNumberFormat="1" applyFont="1" applyBorder="1" applyAlignment="1">
      <alignment horizontal="center" vertical="center" wrapText="1"/>
    </xf>
    <xf numFmtId="0" fontId="5" fillId="0" borderId="2" xfId="9" applyFont="1" applyBorder="1" applyAlignment="1">
      <alignment horizontal="center" vertical="center" wrapText="1"/>
    </xf>
    <xf numFmtId="0" fontId="34" fillId="0" borderId="2" xfId="9" applyFont="1" applyBorder="1" applyAlignment="1">
      <alignment horizontal="left" vertical="center" wrapText="1" indent="2"/>
    </xf>
    <xf numFmtId="0" fontId="5" fillId="3" borderId="2" xfId="9" applyFont="1" applyFill="1" applyBorder="1" applyAlignment="1">
      <alignment horizontal="center" vertical="center" wrapText="1"/>
    </xf>
    <xf numFmtId="0" fontId="5" fillId="3" borderId="2" xfId="9" applyFont="1" applyFill="1" applyBorder="1" applyAlignment="1">
      <alignment wrapText="1"/>
    </xf>
    <xf numFmtId="0" fontId="5" fillId="3" borderId="2" xfId="9" applyFont="1" applyFill="1" applyBorder="1"/>
    <xf numFmtId="0" fontId="5" fillId="0" borderId="2" xfId="9" quotePrefix="1" applyFont="1" applyBorder="1" applyAlignment="1">
      <alignment horizontal="center" vertical="center" wrapText="1"/>
    </xf>
    <xf numFmtId="164" fontId="0" fillId="0" borderId="2" xfId="13" applyNumberFormat="1" applyFont="1" applyBorder="1" applyAlignment="1">
      <alignment horizontal="center" vertical="center" wrapText="1"/>
    </xf>
    <xf numFmtId="0" fontId="5" fillId="0" borderId="2" xfId="0" applyFont="1" applyBorder="1"/>
    <xf numFmtId="0" fontId="5" fillId="0" borderId="2" xfId="0" applyFont="1" applyBorder="1" applyAlignment="1">
      <alignment horizontal="center"/>
    </xf>
    <xf numFmtId="0" fontId="5" fillId="0" borderId="2" xfId="0" applyFont="1" applyBorder="1" applyAlignment="1">
      <alignment horizontal="left" indent="2"/>
    </xf>
    <xf numFmtId="0" fontId="5" fillId="0" borderId="2" xfId="0" applyFont="1" applyBorder="1" applyAlignment="1">
      <alignment horizontal="left" wrapText="1" indent="2"/>
    </xf>
    <xf numFmtId="0" fontId="5" fillId="0" borderId="2" xfId="0" applyFont="1" applyBorder="1" applyAlignment="1">
      <alignment horizontal="left" indent="4"/>
    </xf>
    <xf numFmtId="164" fontId="5" fillId="0" borderId="2" xfId="13" applyNumberFormat="1" applyFont="1" applyBorder="1"/>
    <xf numFmtId="164" fontId="5" fillId="3" borderId="2" xfId="13" applyNumberFormat="1" applyFont="1" applyFill="1" applyBorder="1"/>
    <xf numFmtId="0" fontId="5" fillId="0" borderId="0" xfId="0" applyFont="1" applyAlignment="1">
      <alignment horizontal="right"/>
    </xf>
    <xf numFmtId="164" fontId="4" fillId="0" borderId="2" xfId="13" applyNumberFormat="1" applyFont="1" applyBorder="1"/>
    <xf numFmtId="0" fontId="12" fillId="0" borderId="0" xfId="0" applyFont="1"/>
    <xf numFmtId="0" fontId="5" fillId="0" borderId="0" xfId="0" applyFont="1" applyAlignment="1">
      <alignment horizont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5" xfId="0" applyFont="1" applyBorder="1" applyAlignment="1">
      <alignment horizontal="center"/>
    </xf>
    <xf numFmtId="0" fontId="5" fillId="0" borderId="0" xfId="0" applyFont="1" applyAlignment="1">
      <alignment horizontal="center"/>
    </xf>
    <xf numFmtId="0" fontId="4" fillId="0" borderId="0" xfId="10" applyFont="1" applyAlignment="1">
      <alignment horizontal="left" vertical="center"/>
    </xf>
    <xf numFmtId="49" fontId="40" fillId="3" borderId="43" xfId="10" applyNumberFormat="1" applyFont="1" applyFill="1" applyBorder="1" applyAlignment="1">
      <alignment horizontal="center" vertical="center" wrapText="1"/>
    </xf>
    <xf numFmtId="49" fontId="4" fillId="3" borderId="47" xfId="10" applyNumberFormat="1" applyFont="1" applyFill="1" applyBorder="1" applyAlignment="1">
      <alignment horizontal="center" vertical="center" wrapText="1"/>
    </xf>
    <xf numFmtId="49" fontId="4" fillId="3" borderId="15" xfId="10" applyNumberFormat="1" applyFont="1" applyFill="1" applyBorder="1" applyAlignment="1">
      <alignment horizontal="center" vertical="center" wrapText="1"/>
    </xf>
    <xf numFmtId="49" fontId="4" fillId="3" borderId="48" xfId="10" applyNumberFormat="1" applyFont="1" applyFill="1" applyBorder="1" applyAlignment="1">
      <alignment horizontal="center" vertical="center" wrapText="1"/>
    </xf>
    <xf numFmtId="49" fontId="4" fillId="3" borderId="49" xfId="10" applyNumberFormat="1" applyFont="1" applyFill="1" applyBorder="1" applyAlignment="1">
      <alignment horizontal="center" vertical="center" wrapText="1"/>
    </xf>
    <xf numFmtId="0" fontId="4" fillId="3" borderId="40" xfId="11" applyFont="1" applyFill="1" applyBorder="1" applyAlignment="1">
      <alignment horizontal="center" vertical="center" wrapText="1"/>
    </xf>
    <xf numFmtId="0" fontId="4" fillId="3" borderId="50" xfId="11" applyFont="1" applyFill="1" applyBorder="1" applyAlignment="1">
      <alignment horizontal="center" vertical="center" wrapText="1"/>
    </xf>
    <xf numFmtId="0" fontId="4" fillId="3" borderId="51" xfId="11" applyFont="1" applyFill="1" applyBorder="1" applyAlignment="1">
      <alignment horizontal="center" vertical="center" wrapText="1"/>
    </xf>
    <xf numFmtId="0" fontId="4" fillId="0" borderId="0" xfId="7" applyFont="1" applyFill="1" applyBorder="1" applyAlignment="1">
      <alignment horizontal="left" vertical="center"/>
    </xf>
    <xf numFmtId="0" fontId="4" fillId="0" borderId="0" xfId="5" applyFont="1" applyFill="1" applyBorder="1" applyAlignment="1">
      <alignment vertical="center"/>
    </xf>
    <xf numFmtId="0" fontId="4" fillId="7" borderId="9" xfId="3" applyFont="1" applyFill="1" applyBorder="1" applyAlignment="1">
      <alignment horizontal="center" vertical="center" wrapText="1"/>
    </xf>
    <xf numFmtId="0" fontId="4" fillId="7" borderId="4" xfId="3" applyFont="1" applyFill="1" applyBorder="1" applyAlignment="1">
      <alignment horizontal="center" vertical="center" wrapText="1"/>
    </xf>
    <xf numFmtId="0" fontId="5" fillId="0" borderId="0" xfId="3" applyFont="1">
      <alignment vertical="center"/>
    </xf>
    <xf numFmtId="0" fontId="4" fillId="0" borderId="15" xfId="3" applyFont="1" applyBorder="1" applyAlignment="1">
      <alignment horizontal="left" vertical="center" wrapText="1" indent="1"/>
    </xf>
    <xf numFmtId="0" fontId="5" fillId="0" borderId="7" xfId="3" applyFont="1" applyBorder="1" applyAlignment="1">
      <alignment horizontal="left" vertical="center" wrapText="1" indent="2"/>
    </xf>
    <xf numFmtId="0" fontId="5" fillId="0" borderId="11" xfId="3" applyFont="1" applyBorder="1" applyAlignment="1">
      <alignment horizontal="left" vertical="center" wrapText="1" indent="3"/>
    </xf>
    <xf numFmtId="164" fontId="5" fillId="0" borderId="2" xfId="13" applyNumberFormat="1" applyFont="1" applyFill="1" applyBorder="1" applyAlignment="1" applyProtection="1">
      <alignment horizontal="center" vertical="center"/>
      <protection locked="0"/>
    </xf>
    <xf numFmtId="164" fontId="5" fillId="12" borderId="2" xfId="13" applyNumberFormat="1" applyFont="1" applyFill="1" applyBorder="1" applyAlignment="1" applyProtection="1">
      <alignment horizontal="center" vertical="center"/>
      <protection locked="0"/>
    </xf>
    <xf numFmtId="164" fontId="5" fillId="12" borderId="7" xfId="13" applyNumberFormat="1" applyFont="1" applyFill="1" applyBorder="1" applyAlignment="1" applyProtection="1">
      <alignment horizontal="center" vertical="center"/>
      <protection locked="0"/>
    </xf>
    <xf numFmtId="164" fontId="35" fillId="12" borderId="2" xfId="13" applyNumberFormat="1" applyFont="1" applyFill="1" applyBorder="1" applyAlignment="1" applyProtection="1">
      <alignment horizontal="center" vertical="center"/>
      <protection locked="0"/>
    </xf>
    <xf numFmtId="164" fontId="35" fillId="12" borderId="7" xfId="13" applyNumberFormat="1" applyFont="1" applyFill="1" applyBorder="1" applyAlignment="1" applyProtection="1">
      <alignment horizontal="center" vertical="center"/>
      <protection locked="0"/>
    </xf>
    <xf numFmtId="0" fontId="4" fillId="0" borderId="0" xfId="7" applyFont="1" applyFill="1" applyBorder="1" applyAlignment="1">
      <alignment horizontal="left" vertical="center" indent="1"/>
    </xf>
    <xf numFmtId="3" fontId="5" fillId="0" borderId="0" xfId="8" applyFont="1" applyFill="1" applyBorder="1" applyAlignment="1">
      <alignment horizontal="center" vertical="center"/>
      <protection locked="0"/>
    </xf>
    <xf numFmtId="0" fontId="0" fillId="3" borderId="0" xfId="0" applyFill="1"/>
    <xf numFmtId="3" fontId="5" fillId="0" borderId="2" xfId="8" applyFont="1" applyFill="1" applyAlignment="1">
      <alignment horizontal="center" vertical="center"/>
      <protection locked="0"/>
    </xf>
    <xf numFmtId="0" fontId="4" fillId="0" borderId="0" xfId="7" applyFont="1" applyFill="1" applyBorder="1" applyAlignment="1">
      <alignment vertical="center"/>
    </xf>
    <xf numFmtId="0" fontId="5" fillId="0" borderId="0" xfId="6" applyFont="1">
      <alignment vertical="center"/>
    </xf>
    <xf numFmtId="0" fontId="5" fillId="0" borderId="0" xfId="3" quotePrefix="1" applyFont="1" applyAlignment="1">
      <alignment horizontal="right" vertical="center"/>
    </xf>
    <xf numFmtId="0" fontId="5" fillId="0" borderId="0" xfId="3" applyFont="1" applyAlignment="1">
      <alignment horizontal="left" vertical="center" wrapText="1" indent="1"/>
    </xf>
    <xf numFmtId="0" fontId="5" fillId="0" borderId="0" xfId="6" applyFont="1" applyAlignment="1">
      <alignment horizontal="left" vertical="center" wrapText="1" indent="1"/>
    </xf>
    <xf numFmtId="0" fontId="5" fillId="0" borderId="9" xfId="6" applyFont="1" applyBorder="1">
      <alignment vertical="center"/>
    </xf>
    <xf numFmtId="0" fontId="4" fillId="0" borderId="9" xfId="12" applyFont="1" applyFill="1" applyBorder="1" applyAlignment="1">
      <alignment horizontal="center" vertical="center" wrapText="1"/>
    </xf>
    <xf numFmtId="0" fontId="4" fillId="0" borderId="10" xfId="3" applyFont="1" applyBorder="1" applyAlignment="1">
      <alignment horizontal="left" vertical="center" wrapText="1" indent="1"/>
    </xf>
    <xf numFmtId="0" fontId="5" fillId="0" borderId="6" xfId="3" applyFont="1" applyBorder="1" applyAlignment="1">
      <alignment horizontal="left" vertical="center" wrapText="1" indent="2"/>
    </xf>
    <xf numFmtId="0" fontId="5" fillId="0" borderId="14" xfId="3" applyFont="1" applyBorder="1" applyAlignment="1">
      <alignment horizontal="left" vertical="center" wrapText="1" indent="3"/>
    </xf>
    <xf numFmtId="3" fontId="4" fillId="0" borderId="2" xfId="8" applyFont="1" applyFill="1" applyAlignment="1">
      <alignment horizontal="center" vertical="center"/>
      <protection locked="0"/>
    </xf>
    <xf numFmtId="3" fontId="4" fillId="12" borderId="2" xfId="8" applyFont="1" applyFill="1" applyAlignment="1">
      <alignment horizontal="center" vertical="center"/>
      <protection locked="0"/>
    </xf>
    <xf numFmtId="0" fontId="4" fillId="0" borderId="0" xfId="7" applyFont="1" applyFill="1" applyBorder="1" applyAlignment="1">
      <alignment vertical="center" wrapText="1"/>
    </xf>
    <xf numFmtId="0" fontId="0" fillId="0" borderId="0" xfId="0" applyAlignment="1">
      <alignment wrapText="1"/>
    </xf>
    <xf numFmtId="0" fontId="5" fillId="0" borderId="2" xfId="3" quotePrefix="1" applyFont="1" applyBorder="1" applyAlignment="1">
      <alignment horizontal="center" vertical="center"/>
    </xf>
    <xf numFmtId="0" fontId="4" fillId="0" borderId="2" xfId="3" quotePrefix="1" applyFont="1" applyBorder="1" applyAlignment="1">
      <alignment horizontal="center" vertical="center"/>
    </xf>
    <xf numFmtId="0" fontId="4" fillId="0" borderId="2" xfId="3" applyFont="1" applyBorder="1" applyAlignment="1">
      <alignment horizontal="left" vertical="center" wrapText="1" indent="1"/>
    </xf>
    <xf numFmtId="0" fontId="4" fillId="0" borderId="2" xfId="12" applyFont="1" applyFill="1" applyBorder="1" applyAlignment="1">
      <alignment horizontal="center" vertical="center" wrapText="1"/>
    </xf>
    <xf numFmtId="0" fontId="5" fillId="0" borderId="0" xfId="0" applyFont="1"/>
    <xf numFmtId="0" fontId="16" fillId="0" borderId="0" xfId="0" applyFont="1"/>
    <xf numFmtId="164" fontId="0" fillId="0" borderId="0" xfId="13" applyNumberFormat="1" applyFont="1"/>
    <xf numFmtId="164" fontId="0" fillId="3" borderId="0" xfId="13" applyNumberFormat="1" applyFont="1" applyFill="1"/>
    <xf numFmtId="0" fontId="3" fillId="3" borderId="0" xfId="0" applyFont="1" applyFill="1"/>
    <xf numFmtId="164" fontId="3" fillId="3" borderId="0" xfId="13" applyNumberFormat="1" applyFont="1" applyFill="1"/>
    <xf numFmtId="168" fontId="0" fillId="0" borderId="0" xfId="2" applyNumberFormat="1" applyFont="1"/>
    <xf numFmtId="3" fontId="0" fillId="0" borderId="0" xfId="0" applyNumberFormat="1"/>
    <xf numFmtId="0" fontId="18" fillId="0" borderId="0" xfId="0" applyFont="1" applyAlignment="1">
      <alignment vertical="center"/>
    </xf>
    <xf numFmtId="0" fontId="4" fillId="0" borderId="0" xfId="0" applyFont="1" applyAlignment="1">
      <alignment vertical="center"/>
    </xf>
    <xf numFmtId="0" fontId="41" fillId="0" borderId="0" xfId="0" applyFont="1" applyAlignment="1">
      <alignment vertical="center"/>
    </xf>
    <xf numFmtId="0" fontId="42" fillId="5" borderId="2" xfId="0" applyFont="1" applyFill="1" applyBorder="1" applyAlignment="1">
      <alignment vertical="center" wrapText="1"/>
    </xf>
    <xf numFmtId="0" fontId="9" fillId="0" borderId="2" xfId="0" applyFont="1" applyBorder="1" applyAlignment="1">
      <alignment horizontal="center" vertical="center"/>
    </xf>
    <xf numFmtId="0" fontId="9" fillId="0" borderId="2" xfId="0" applyFont="1" applyBorder="1" applyAlignment="1">
      <alignment vertical="center"/>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3" fillId="8" borderId="18" xfId="0" applyFont="1" applyFill="1" applyBorder="1" applyAlignment="1">
      <alignment vertical="center"/>
    </xf>
    <xf numFmtId="0" fontId="3" fillId="8" borderId="23" xfId="0" applyFont="1" applyFill="1" applyBorder="1" applyAlignment="1">
      <alignment vertical="center"/>
    </xf>
    <xf numFmtId="0" fontId="3" fillId="8" borderId="23" xfId="0" applyFont="1" applyFill="1" applyBorder="1" applyAlignment="1">
      <alignment horizontal="center" vertical="center"/>
    </xf>
    <xf numFmtId="0" fontId="0" fillId="14" borderId="19" xfId="0" applyFill="1" applyBorder="1" applyAlignment="1">
      <alignment horizontal="center" vertical="center" wrapText="1"/>
    </xf>
    <xf numFmtId="0" fontId="0" fillId="14" borderId="20" xfId="0" applyFill="1" applyBorder="1" applyAlignment="1">
      <alignment vertical="center" wrapText="1"/>
    </xf>
    <xf numFmtId="164" fontId="3" fillId="14" borderId="18" xfId="1" applyNumberFormat="1" applyFont="1" applyFill="1" applyBorder="1" applyAlignment="1">
      <alignment vertical="top" wrapText="1"/>
    </xf>
    <xf numFmtId="0" fontId="0" fillId="0" borderId="27" xfId="0" applyBorder="1" applyAlignment="1">
      <alignment horizontal="center" vertical="center"/>
    </xf>
    <xf numFmtId="0" fontId="15" fillId="0" borderId="28" xfId="0" applyFont="1" applyBorder="1" applyAlignment="1">
      <alignment horizontal="left" vertical="center" wrapText="1" indent="2"/>
    </xf>
    <xf numFmtId="164" fontId="0" fillId="0" borderId="18" xfId="1" applyNumberFormat="1" applyFont="1" applyBorder="1" applyAlignment="1">
      <alignment vertical="center"/>
    </xf>
    <xf numFmtId="164" fontId="0" fillId="0" borderId="19" xfId="1" applyNumberFormat="1" applyFont="1" applyBorder="1" applyAlignment="1">
      <alignment vertical="center"/>
    </xf>
    <xf numFmtId="164" fontId="15" fillId="4" borderId="18" xfId="1" applyNumberFormat="1" applyFont="1" applyFill="1" applyBorder="1" applyAlignment="1">
      <alignment vertical="center" wrapText="1"/>
    </xf>
    <xf numFmtId="0" fontId="0" fillId="14" borderId="27" xfId="0" applyFill="1" applyBorder="1" applyAlignment="1">
      <alignment horizontal="center" vertical="center"/>
    </xf>
    <xf numFmtId="0" fontId="0" fillId="14" borderId="28" xfId="0" applyFill="1" applyBorder="1" applyAlignment="1">
      <alignment vertical="center" wrapText="1"/>
    </xf>
    <xf numFmtId="164" fontId="3" fillId="14" borderId="19" xfId="1" applyNumberFormat="1" applyFont="1" applyFill="1" applyBorder="1" applyAlignment="1">
      <alignment vertical="top" wrapText="1"/>
    </xf>
    <xf numFmtId="0" fontId="15" fillId="0" borderId="29" xfId="0" applyFont="1" applyBorder="1" applyAlignment="1">
      <alignment horizontal="left" vertical="center" wrapText="1" indent="2"/>
    </xf>
    <xf numFmtId="164" fontId="3" fillId="14" borderId="18" xfId="1" applyNumberFormat="1" applyFont="1" applyFill="1" applyBorder="1" applyAlignment="1">
      <alignment vertical="center" wrapText="1"/>
    </xf>
    <xf numFmtId="164" fontId="15" fillId="4" borderId="19" xfId="1" applyNumberFormat="1" applyFont="1" applyFill="1" applyBorder="1" applyAlignment="1">
      <alignment vertical="center" wrapText="1"/>
    </xf>
    <xf numFmtId="164" fontId="15" fillId="4" borderId="28" xfId="1" applyNumberFormat="1" applyFont="1" applyFill="1" applyBorder="1" applyAlignment="1">
      <alignment vertical="center" wrapText="1"/>
    </xf>
    <xf numFmtId="164" fontId="0" fillId="15" borderId="28" xfId="1" applyNumberFormat="1" applyFont="1" applyFill="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vertical="center" wrapText="1"/>
    </xf>
    <xf numFmtId="164" fontId="0" fillId="4" borderId="18" xfId="1" applyNumberFormat="1" applyFont="1" applyFill="1" applyBorder="1" applyAlignment="1">
      <alignment vertical="center"/>
    </xf>
    <xf numFmtId="164" fontId="0" fillId="4" borderId="19" xfId="1" applyNumberFormat="1" applyFont="1" applyFill="1" applyBorder="1" applyAlignment="1">
      <alignment vertical="center"/>
    </xf>
    <xf numFmtId="164" fontId="0" fillId="4" borderId="28" xfId="1" applyNumberFormat="1" applyFont="1" applyFill="1" applyBorder="1" applyAlignment="1">
      <alignment vertical="center"/>
    </xf>
    <xf numFmtId="164" fontId="3" fillId="0" borderId="19" xfId="1" applyNumberFormat="1" applyFont="1" applyBorder="1" applyAlignment="1">
      <alignment vertical="center"/>
    </xf>
    <xf numFmtId="0" fontId="0" fillId="4" borderId="18" xfId="0"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4" borderId="19" xfId="0" applyFont="1" applyFill="1" applyBorder="1" applyAlignment="1">
      <alignment horizontal="center" vertical="center" wrapText="1"/>
    </xf>
    <xf numFmtId="164" fontId="3" fillId="14" borderId="28" xfId="1" applyNumberFormat="1" applyFont="1" applyFill="1" applyBorder="1" applyAlignment="1">
      <alignment horizontal="center" vertical="center" wrapText="1"/>
    </xf>
    <xf numFmtId="0" fontId="0" fillId="4" borderId="18" xfId="0" applyFill="1" applyBorder="1" applyAlignment="1">
      <alignment horizontal="center" vertical="center" wrapText="1"/>
    </xf>
    <xf numFmtId="164" fontId="3" fillId="14" borderId="19" xfId="1" applyNumberFormat="1" applyFont="1" applyFill="1" applyBorder="1" applyAlignment="1">
      <alignment vertical="center" wrapText="1"/>
    </xf>
    <xf numFmtId="164" fontId="3" fillId="14" borderId="19" xfId="1" applyNumberFormat="1" applyFont="1" applyFill="1" applyBorder="1" applyAlignment="1">
      <alignment horizontal="center" vertical="center" wrapText="1"/>
    </xf>
    <xf numFmtId="0" fontId="27" fillId="0" borderId="28" xfId="0" applyFont="1" applyBorder="1" applyAlignment="1">
      <alignment horizontal="left" vertical="center" wrapText="1" indent="2"/>
    </xf>
    <xf numFmtId="0" fontId="15" fillId="0" borderId="28" xfId="0" applyFont="1" applyBorder="1" applyAlignment="1">
      <alignment horizontal="left" vertical="center" wrapText="1" indent="4"/>
    </xf>
    <xf numFmtId="0" fontId="3" fillId="14" borderId="18" xfId="0" applyFont="1" applyFill="1" applyBorder="1" applyAlignment="1">
      <alignment vertical="center" wrapText="1"/>
    </xf>
    <xf numFmtId="164" fontId="0" fillId="4" borderId="18" xfId="1" applyNumberFormat="1" applyFont="1" applyFill="1" applyBorder="1" applyAlignment="1">
      <alignment vertical="center" wrapText="1"/>
    </xf>
    <xf numFmtId="164" fontId="0" fillId="4" borderId="19" xfId="1" applyNumberFormat="1" applyFont="1" applyFill="1" applyBorder="1" applyAlignment="1">
      <alignment vertical="center" wrapText="1"/>
    </xf>
    <xf numFmtId="164" fontId="0" fillId="0" borderId="19" xfId="1" applyNumberFormat="1" applyFont="1" applyBorder="1" applyAlignment="1">
      <alignment horizontal="center" vertical="center" wrapText="1"/>
    </xf>
    <xf numFmtId="164" fontId="0" fillId="7" borderId="28" xfId="1" applyNumberFormat="1" applyFont="1" applyFill="1" applyBorder="1" applyAlignment="1">
      <alignment horizontal="center" vertical="center" wrapText="1"/>
    </xf>
    <xf numFmtId="0" fontId="0" fillId="0" borderId="28" xfId="0" applyBorder="1" applyAlignment="1">
      <alignment horizontal="center" vertical="center" wrapText="1"/>
    </xf>
    <xf numFmtId="0" fontId="0" fillId="15" borderId="18" xfId="0" applyFill="1" applyBorder="1" applyAlignment="1">
      <alignment vertical="center" wrapText="1"/>
    </xf>
    <xf numFmtId="164" fontId="11" fillId="4" borderId="18" xfId="1" applyNumberFormat="1" applyFont="1" applyFill="1" applyBorder="1" applyAlignment="1">
      <alignment vertical="center"/>
    </xf>
    <xf numFmtId="2" fontId="3" fillId="7" borderId="19" xfId="0" applyNumberFormat="1" applyFont="1" applyFill="1" applyBorder="1" applyAlignment="1">
      <alignment vertical="center" wrapText="1"/>
    </xf>
    <xf numFmtId="2" fontId="3" fillId="7" borderId="19" xfId="0" applyNumberFormat="1" applyFont="1" applyFill="1" applyBorder="1" applyAlignment="1">
      <alignment horizontal="center" vertical="center" wrapText="1"/>
    </xf>
    <xf numFmtId="0" fontId="0" fillId="4" borderId="18" xfId="0" applyFill="1" applyBorder="1" applyAlignment="1">
      <alignment vertical="center"/>
    </xf>
    <xf numFmtId="0" fontId="0" fillId="4" borderId="19" xfId="0" applyFill="1" applyBorder="1" applyAlignment="1">
      <alignment vertical="center"/>
    </xf>
    <xf numFmtId="0" fontId="0" fillId="4" borderId="19" xfId="0" applyFill="1" applyBorder="1" applyAlignment="1">
      <alignment horizontal="center" vertical="center"/>
    </xf>
    <xf numFmtId="0" fontId="3" fillId="0" borderId="20" xfId="0" applyFont="1" applyBorder="1" applyAlignment="1">
      <alignment vertical="center" wrapText="1"/>
    </xf>
    <xf numFmtId="10" fontId="0" fillId="0" borderId="28" xfId="2" applyNumberFormat="1" applyFont="1" applyBorder="1" applyAlignment="1">
      <alignment horizontal="right" vertical="center" wrapText="1"/>
    </xf>
    <xf numFmtId="0" fontId="18" fillId="6" borderId="2" xfId="0" applyFont="1" applyFill="1" applyBorder="1" applyAlignment="1">
      <alignment vertical="center" wrapText="1"/>
    </xf>
    <xf numFmtId="0" fontId="18" fillId="0" borderId="2" xfId="0" applyFont="1" applyBorder="1" applyAlignment="1">
      <alignment vertical="center" wrapText="1"/>
    </xf>
    <xf numFmtId="0" fontId="18" fillId="5" borderId="2" xfId="0" applyFont="1" applyFill="1" applyBorder="1" applyAlignment="1">
      <alignment vertical="center" wrapText="1"/>
    </xf>
    <xf numFmtId="0" fontId="43" fillId="0" borderId="2" xfId="0" applyFont="1" applyBorder="1" applyAlignment="1">
      <alignment vertical="center" wrapText="1"/>
    </xf>
    <xf numFmtId="0" fontId="43" fillId="5" borderId="2" xfId="0" applyFont="1" applyFill="1" applyBorder="1" applyAlignment="1">
      <alignment vertical="center" wrapText="1"/>
    </xf>
    <xf numFmtId="164" fontId="1" fillId="5" borderId="2" xfId="1" applyNumberFormat="1" applyFont="1" applyFill="1" applyBorder="1" applyAlignment="1">
      <alignment vertical="center" wrapText="1"/>
    </xf>
    <xf numFmtId="14" fontId="0" fillId="0" borderId="0" xfId="0" applyNumberFormat="1"/>
    <xf numFmtId="164" fontId="0" fillId="0" borderId="0" xfId="0" applyNumberFormat="1"/>
    <xf numFmtId="0" fontId="17" fillId="0" borderId="0" xfId="0" applyFont="1" applyAlignment="1">
      <alignment vertical="center"/>
    </xf>
    <xf numFmtId="0" fontId="0" fillId="6" borderId="2" xfId="0" applyFill="1" applyBorder="1" applyAlignment="1">
      <alignment vertical="center" wrapText="1"/>
    </xf>
    <xf numFmtId="0" fontId="0" fillId="6" borderId="7" xfId="0" applyFill="1" applyBorder="1" applyAlignment="1">
      <alignment vertical="center" wrapText="1"/>
    </xf>
    <xf numFmtId="0" fontId="0" fillId="0" borderId="7" xfId="0" applyBorder="1" applyAlignment="1">
      <alignment vertical="center" wrapText="1"/>
    </xf>
    <xf numFmtId="10" fontId="5" fillId="0" borderId="2" xfId="2" quotePrefix="1" applyNumberFormat="1" applyFont="1" applyFill="1" applyBorder="1" applyAlignment="1">
      <alignment wrapText="1"/>
    </xf>
    <xf numFmtId="10" fontId="5" fillId="0" borderId="0" xfId="2" quotePrefix="1" applyNumberFormat="1" applyFont="1" applyBorder="1" applyAlignment="1">
      <alignment wrapText="1"/>
    </xf>
    <xf numFmtId="0" fontId="5" fillId="0" borderId="11" xfId="3" applyFont="1" applyBorder="1" applyAlignment="1">
      <alignment horizontal="left" vertical="center" wrapText="1" indent="1"/>
    </xf>
    <xf numFmtId="3" fontId="5" fillId="12" borderId="2" xfId="8" applyFont="1" applyFill="1" applyAlignment="1">
      <alignment horizontal="center" vertical="center"/>
      <protection locked="0"/>
    </xf>
    <xf numFmtId="0" fontId="0" fillId="0" borderId="1" xfId="0" quotePrefix="1" applyBorder="1" applyAlignment="1">
      <alignment horizontal="center"/>
    </xf>
    <xf numFmtId="3" fontId="0" fillId="0" borderId="2" xfId="0" applyNumberFormat="1" applyBorder="1" applyAlignment="1">
      <alignment horizontal="center"/>
    </xf>
    <xf numFmtId="3" fontId="0" fillId="0" borderId="4" xfId="0" applyNumberFormat="1" applyBorder="1" applyAlignment="1">
      <alignment horizontal="center"/>
    </xf>
    <xf numFmtId="3" fontId="0" fillId="12" borderId="2" xfId="0" applyNumberFormat="1" applyFill="1" applyBorder="1" applyAlignment="1">
      <alignment horizontal="center"/>
    </xf>
    <xf numFmtId="3" fontId="0" fillId="12" borderId="4" xfId="0" applyNumberFormat="1" applyFill="1" applyBorder="1" applyAlignment="1">
      <alignment horizontal="center"/>
    </xf>
    <xf numFmtId="0" fontId="5" fillId="0" borderId="10" xfId="3" applyFont="1" applyBorder="1">
      <alignment vertical="center"/>
    </xf>
    <xf numFmtId="0" fontId="5" fillId="0" borderId="13" xfId="3" applyFont="1" applyBorder="1">
      <alignment vertical="center"/>
    </xf>
    <xf numFmtId="0" fontId="3" fillId="0" borderId="3" xfId="0" applyFont="1" applyBorder="1"/>
    <xf numFmtId="0" fontId="4" fillId="0" borderId="12" xfId="12" applyFont="1" applyFill="1" applyBorder="1" applyAlignment="1">
      <alignment horizontal="center" vertical="center" wrapText="1"/>
    </xf>
    <xf numFmtId="0" fontId="0" fillId="0" borderId="5" xfId="0" applyBorder="1" applyAlignment="1">
      <alignment wrapText="1"/>
    </xf>
    <xf numFmtId="0" fontId="0" fillId="0" borderId="7" xfId="0" applyBorder="1" applyAlignment="1">
      <alignment wrapText="1"/>
    </xf>
    <xf numFmtId="0" fontId="5" fillId="0" borderId="10" xfId="3" quotePrefix="1" applyFont="1" applyBorder="1" applyAlignment="1">
      <alignment horizontal="center" vertical="center"/>
    </xf>
    <xf numFmtId="0" fontId="5" fillId="0" borderId="11" xfId="3" quotePrefix="1" applyFont="1" applyBorder="1" applyAlignment="1">
      <alignment horizontal="center" vertical="center"/>
    </xf>
    <xf numFmtId="3" fontId="4" fillId="0" borderId="2" xfId="13" applyNumberFormat="1" applyFont="1" applyFill="1" applyBorder="1" applyAlignment="1" applyProtection="1">
      <alignment horizontal="center" vertical="center"/>
      <protection locked="0"/>
    </xf>
    <xf numFmtId="3" fontId="0" fillId="12" borderId="5" xfId="0" applyNumberFormat="1" applyFill="1" applyBorder="1" applyAlignment="1">
      <alignment horizontal="center"/>
    </xf>
    <xf numFmtId="3" fontId="0" fillId="12" borderId="7" xfId="0" applyNumberFormat="1" applyFill="1" applyBorder="1" applyAlignment="1">
      <alignment horizontal="center"/>
    </xf>
    <xf numFmtId="3" fontId="0" fillId="0" borderId="15" xfId="0" applyNumberFormat="1" applyBorder="1" applyAlignment="1">
      <alignment horizontal="center"/>
    </xf>
    <xf numFmtId="3" fontId="0" fillId="0" borderId="1" xfId="0" applyNumberFormat="1" applyBorder="1" applyAlignment="1">
      <alignment horizontal="center"/>
    </xf>
    <xf numFmtId="3" fontId="0" fillId="0" borderId="5" xfId="0" applyNumberFormat="1" applyBorder="1" applyAlignment="1">
      <alignment horizontal="center"/>
    </xf>
    <xf numFmtId="3" fontId="0" fillId="0" borderId="7" xfId="0" applyNumberFormat="1" applyBorder="1" applyAlignment="1">
      <alignment horizontal="center"/>
    </xf>
    <xf numFmtId="3" fontId="0" fillId="0" borderId="9" xfId="0" applyNumberFormat="1" applyBorder="1" applyAlignment="1">
      <alignment horizontal="center"/>
    </xf>
    <xf numFmtId="3" fontId="0" fillId="12" borderId="12" xfId="0" applyNumberFormat="1" applyFill="1" applyBorder="1" applyAlignment="1">
      <alignment horizontal="center"/>
    </xf>
    <xf numFmtId="0" fontId="4" fillId="0" borderId="2" xfId="9" quotePrefix="1" applyFont="1" applyBorder="1" applyAlignment="1">
      <alignment horizontal="center" vertical="center" wrapText="1"/>
    </xf>
    <xf numFmtId="0" fontId="4" fillId="0" borderId="2" xfId="9" applyFont="1" applyBorder="1" applyAlignment="1">
      <alignment horizontal="left" vertical="center" wrapText="1"/>
    </xf>
    <xf numFmtId="0" fontId="4" fillId="0" borderId="2" xfId="9" applyFont="1" applyBorder="1" applyAlignment="1">
      <alignment horizontal="center" vertical="center" wrapText="1"/>
    </xf>
    <xf numFmtId="0" fontId="4" fillId="0" borderId="2" xfId="9" applyFont="1" applyBorder="1" applyAlignment="1">
      <alignment vertical="center" wrapText="1"/>
    </xf>
    <xf numFmtId="0" fontId="0" fillId="0" borderId="9" xfId="0" quotePrefix="1" applyBorder="1" applyAlignment="1">
      <alignment horizontal="center" vertical="center" wrapText="1"/>
    </xf>
    <xf numFmtId="0" fontId="0" fillId="0" borderId="0" xfId="0" quotePrefix="1"/>
    <xf numFmtId="0" fontId="9" fillId="5" borderId="2" xfId="0" applyFont="1" applyFill="1" applyBorder="1" applyAlignment="1">
      <alignment horizontal="center" vertical="center" wrapText="1"/>
    </xf>
    <xf numFmtId="164" fontId="0" fillId="0" borderId="2" xfId="1" applyNumberFormat="1" applyFont="1" applyFill="1" applyBorder="1" applyAlignment="1">
      <alignment vertical="center" wrapText="1"/>
    </xf>
    <xf numFmtId="3" fontId="44" fillId="0" borderId="2" xfId="0" quotePrefix="1" applyNumberFormat="1" applyFont="1" applyBorder="1"/>
    <xf numFmtId="0" fontId="25" fillId="0" borderId="29" xfId="0" applyFont="1" applyBorder="1"/>
    <xf numFmtId="0" fontId="45" fillId="0" borderId="0" xfId="0" applyFont="1"/>
    <xf numFmtId="0" fontId="46" fillId="0" borderId="0" xfId="0" applyFont="1"/>
    <xf numFmtId="0" fontId="47" fillId="0" borderId="0" xfId="0" applyFont="1"/>
    <xf numFmtId="0" fontId="44" fillId="0" borderId="0" xfId="0" applyFont="1"/>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vertical="center" wrapText="1"/>
    </xf>
    <xf numFmtId="0" fontId="0" fillId="0" borderId="0" xfId="0" applyAlignment="1">
      <alignmen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9"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0" fillId="5" borderId="2" xfId="0" applyFill="1" applyBorder="1" applyAlignment="1">
      <alignment horizontal="center" vertical="center" wrapText="1"/>
    </xf>
    <xf numFmtId="10" fontId="5" fillId="0" borderId="2" xfId="2" applyNumberFormat="1" applyFont="1" applyFill="1" applyBorder="1" applyAlignment="1" applyProtection="1">
      <alignment horizontal="right" vertical="center"/>
      <protection locked="0"/>
    </xf>
    <xf numFmtId="0" fontId="48" fillId="0" borderId="0" xfId="0" applyFont="1"/>
    <xf numFmtId="14" fontId="0" fillId="5" borderId="2" xfId="0" applyNumberFormat="1" applyFill="1" applyBorder="1" applyAlignment="1">
      <alignment vertical="center" wrapText="1"/>
    </xf>
    <xf numFmtId="43" fontId="9" fillId="0" borderId="2" xfId="1" applyFont="1" applyBorder="1" applyAlignment="1">
      <alignment vertical="center"/>
    </xf>
    <xf numFmtId="0" fontId="9" fillId="0" borderId="5" xfId="0" applyFont="1" applyBorder="1" applyAlignment="1">
      <alignment horizontal="center" vertical="center" wrapText="1"/>
    </xf>
    <xf numFmtId="0" fontId="4" fillId="0" borderId="40" xfId="0" applyFont="1" applyBorder="1"/>
    <xf numFmtId="164" fontId="5" fillId="8" borderId="53" xfId="13" applyNumberFormat="1" applyFont="1" applyFill="1" applyBorder="1" applyAlignment="1">
      <alignment wrapText="1"/>
    </xf>
    <xf numFmtId="164" fontId="5" fillId="8" borderId="54" xfId="13" applyNumberFormat="1" applyFont="1" applyFill="1" applyBorder="1" applyAlignment="1">
      <alignment wrapText="1"/>
    </xf>
    <xf numFmtId="164" fontId="5" fillId="8" borderId="55" xfId="13" applyNumberFormat="1" applyFont="1" applyFill="1" applyBorder="1" applyAlignment="1">
      <alignment wrapText="1"/>
    </xf>
    <xf numFmtId="164" fontId="5" fillId="8" borderId="56" xfId="13" applyNumberFormat="1" applyFont="1" applyFill="1" applyBorder="1" applyAlignment="1">
      <alignment wrapText="1"/>
    </xf>
    <xf numFmtId="164" fontId="5" fillId="8" borderId="57" xfId="13" applyNumberFormat="1" applyFont="1" applyFill="1" applyBorder="1" applyAlignment="1">
      <alignment wrapText="1"/>
    </xf>
    <xf numFmtId="164" fontId="5" fillId="8" borderId="55" xfId="13" applyNumberFormat="1" applyFont="1" applyFill="1" applyBorder="1" applyAlignment="1">
      <alignment horizontal="center" wrapText="1"/>
    </xf>
    <xf numFmtId="164" fontId="4" fillId="0" borderId="58" xfId="13" applyNumberFormat="1" applyFont="1" applyBorder="1" applyAlignment="1">
      <alignment wrapText="1"/>
    </xf>
    <xf numFmtId="0" fontId="4" fillId="0" borderId="50" xfId="0" applyFont="1" applyBorder="1" applyAlignment="1">
      <alignment horizontal="left" indent="1"/>
    </xf>
    <xf numFmtId="164" fontId="5" fillId="0" borderId="59" xfId="13" applyNumberFormat="1" applyFont="1" applyBorder="1" applyAlignment="1">
      <alignment horizontal="right" wrapText="1"/>
    </xf>
    <xf numFmtId="164" fontId="5" fillId="0" borderId="60" xfId="13" applyNumberFormat="1" applyFont="1" applyBorder="1" applyAlignment="1">
      <alignment horizontal="right" wrapText="1"/>
    </xf>
    <xf numFmtId="164" fontId="5" fillId="0" borderId="61" xfId="13" applyNumberFormat="1" applyFont="1" applyBorder="1" applyAlignment="1">
      <alignment horizontal="right" wrapText="1"/>
    </xf>
    <xf numFmtId="164" fontId="5" fillId="8" borderId="62" xfId="13" applyNumberFormat="1" applyFont="1" applyFill="1" applyBorder="1" applyAlignment="1">
      <alignment horizontal="right" wrapText="1"/>
    </xf>
    <xf numFmtId="164" fontId="5" fillId="8" borderId="60" xfId="13" applyNumberFormat="1" applyFont="1" applyFill="1" applyBorder="1" applyAlignment="1">
      <alignment horizontal="right" wrapText="1"/>
    </xf>
    <xf numFmtId="164" fontId="5" fillId="8" borderId="63" xfId="13" applyNumberFormat="1" applyFont="1" applyFill="1" applyBorder="1" applyAlignment="1">
      <alignment horizontal="right" wrapText="1"/>
    </xf>
    <xf numFmtId="164" fontId="5" fillId="8" borderId="61" xfId="13" applyNumberFormat="1" applyFont="1" applyFill="1" applyBorder="1" applyAlignment="1">
      <alignment horizontal="right" wrapText="1"/>
    </xf>
    <xf numFmtId="164" fontId="4" fillId="8" borderId="64" xfId="13" applyNumberFormat="1" applyFont="1" applyFill="1" applyBorder="1" applyAlignment="1">
      <alignment horizontal="right" wrapText="1"/>
    </xf>
    <xf numFmtId="0" fontId="4" fillId="7" borderId="50" xfId="0" applyFont="1" applyFill="1" applyBorder="1" applyAlignment="1">
      <alignment horizontal="left" indent="1"/>
    </xf>
    <xf numFmtId="164" fontId="5" fillId="8" borderId="59" xfId="13" applyNumberFormat="1" applyFont="1" applyFill="1" applyBorder="1" applyAlignment="1">
      <alignment horizontal="right" wrapText="1"/>
    </xf>
    <xf numFmtId="164" fontId="5" fillId="7" borderId="62" xfId="13" applyNumberFormat="1" applyFont="1" applyFill="1" applyBorder="1" applyAlignment="1">
      <alignment horizontal="right" wrapText="1"/>
    </xf>
    <xf numFmtId="164" fontId="5" fillId="7" borderId="60" xfId="13" applyNumberFormat="1" applyFont="1" applyFill="1" applyBorder="1" applyAlignment="1">
      <alignment horizontal="right" wrapText="1"/>
    </xf>
    <xf numFmtId="164" fontId="5" fillId="7" borderId="63" xfId="13" applyNumberFormat="1" applyFont="1" applyFill="1" applyBorder="1" applyAlignment="1">
      <alignment horizontal="right" wrapText="1"/>
    </xf>
    <xf numFmtId="164" fontId="5" fillId="7" borderId="61" xfId="13" applyNumberFormat="1" applyFont="1" applyFill="1" applyBorder="1" applyAlignment="1">
      <alignment horizontal="right" wrapText="1"/>
    </xf>
    <xf numFmtId="0" fontId="4" fillId="0" borderId="50" xfId="0" applyFont="1" applyBorder="1"/>
    <xf numFmtId="164" fontId="5" fillId="0" borderId="62" xfId="13" applyNumberFormat="1" applyFont="1" applyBorder="1" applyAlignment="1">
      <alignment horizontal="right" wrapText="1"/>
    </xf>
    <xf numFmtId="164" fontId="5" fillId="0" borderId="63" xfId="13" applyNumberFormat="1" applyFont="1" applyBorder="1" applyAlignment="1">
      <alignment horizontal="right" wrapText="1"/>
    </xf>
    <xf numFmtId="0" fontId="4" fillId="7" borderId="51" xfId="0" applyFont="1" applyFill="1" applyBorder="1" applyAlignment="1">
      <alignment horizontal="left" indent="1"/>
    </xf>
    <xf numFmtId="164" fontId="5" fillId="0" borderId="65" xfId="13" applyNumberFormat="1" applyFont="1" applyBorder="1" applyAlignment="1">
      <alignment horizontal="right" wrapText="1"/>
    </xf>
    <xf numFmtId="164" fontId="5" fillId="0" borderId="66" xfId="13" applyNumberFormat="1" applyFont="1" applyBorder="1" applyAlignment="1">
      <alignment horizontal="right" wrapText="1"/>
    </xf>
    <xf numFmtId="164" fontId="5" fillId="0" borderId="67" xfId="13" applyNumberFormat="1" applyFont="1" applyBorder="1" applyAlignment="1">
      <alignment horizontal="right" wrapText="1"/>
    </xf>
    <xf numFmtId="164" fontId="5" fillId="0" borderId="68" xfId="13" applyNumberFormat="1" applyFont="1" applyBorder="1" applyAlignment="1">
      <alignment horizontal="right" wrapText="1"/>
    </xf>
    <xf numFmtId="164" fontId="4" fillId="8" borderId="69" xfId="13" applyNumberFormat="1" applyFont="1" applyFill="1" applyBorder="1" applyAlignment="1">
      <alignment horizontal="right" wrapText="1"/>
    </xf>
    <xf numFmtId="3" fontId="0" fillId="0" borderId="0" xfId="0" applyNumberFormat="1" applyAlignment="1">
      <alignment horizontal="right" vertical="center"/>
    </xf>
    <xf numFmtId="169" fontId="0" fillId="0" borderId="0" xfId="0" applyNumberFormat="1"/>
    <xf numFmtId="3" fontId="0" fillId="0" borderId="2" xfId="0" applyNumberFormat="1" applyBorder="1"/>
    <xf numFmtId="10" fontId="0" fillId="0" borderId="2" xfId="2" applyNumberFormat="1" applyFont="1" applyBorder="1"/>
    <xf numFmtId="0" fontId="25" fillId="0" borderId="0" xfId="0" quotePrefix="1" applyFont="1"/>
    <xf numFmtId="0" fontId="3" fillId="0" borderId="2" xfId="0" applyFont="1" applyBorder="1"/>
    <xf numFmtId="164" fontId="47" fillId="0" borderId="0" xfId="13" applyNumberFormat="1" applyFont="1" applyFill="1" applyBorder="1"/>
    <xf numFmtId="10" fontId="0" fillId="0" borderId="0" xfId="2" applyNumberFormat="1" applyFont="1"/>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xf>
    <xf numFmtId="0" fontId="3" fillId="8" borderId="20" xfId="0" applyFont="1" applyFill="1" applyBorder="1" applyAlignment="1">
      <alignment vertical="center"/>
    </xf>
    <xf numFmtId="4" fontId="0" fillId="0" borderId="0" xfId="0" applyNumberFormat="1"/>
    <xf numFmtId="0" fontId="0" fillId="0" borderId="15" xfId="0" applyBorder="1" applyAlignment="1">
      <alignment wrapText="1"/>
    </xf>
    <xf numFmtId="0" fontId="0" fillId="0" borderId="5" xfId="0" applyBorder="1"/>
    <xf numFmtId="0" fontId="0" fillId="5" borderId="2" xfId="0" applyFill="1" applyBorder="1" applyAlignment="1">
      <alignment horizontal="left" vertical="center" wrapText="1"/>
    </xf>
    <xf numFmtId="3" fontId="0" fillId="0" borderId="7" xfId="0" applyNumberFormat="1" applyBorder="1"/>
    <xf numFmtId="9" fontId="0" fillId="0" borderId="2" xfId="0" applyNumberFormat="1" applyBorder="1"/>
    <xf numFmtId="0" fontId="0" fillId="0" borderId="15" xfId="0" applyBorder="1"/>
    <xf numFmtId="0" fontId="0" fillId="17" borderId="2" xfId="0" applyFill="1" applyBorder="1"/>
    <xf numFmtId="10" fontId="0" fillId="0" borderId="0" xfId="0" applyNumberFormat="1"/>
    <xf numFmtId="0" fontId="0" fillId="0" borderId="0" xfId="0" applyAlignment="1">
      <alignment horizontal="left"/>
    </xf>
    <xf numFmtId="0" fontId="0" fillId="0" borderId="2" xfId="0" applyBorder="1" applyAlignment="1">
      <alignment horizontal="center" vertical="top"/>
    </xf>
    <xf numFmtId="0" fontId="0" fillId="0" borderId="2" xfId="0" applyBorder="1" applyAlignment="1">
      <alignment vertical="top"/>
    </xf>
    <xf numFmtId="0" fontId="0" fillId="0" borderId="8" xfId="0" applyBorder="1" applyAlignment="1">
      <alignment horizontal="left" vertical="center"/>
    </xf>
    <xf numFmtId="0" fontId="5" fillId="0" borderId="8" xfId="0" applyFont="1" applyBorder="1" applyAlignment="1">
      <alignment horizontal="left" vertical="center"/>
    </xf>
    <xf numFmtId="0" fontId="0" fillId="0" borderId="8" xfId="0" applyBorder="1" applyAlignment="1">
      <alignment horizontal="left"/>
    </xf>
    <xf numFmtId="0" fontId="5" fillId="0" borderId="8" xfId="0" applyFont="1" applyBorder="1" applyAlignment="1">
      <alignment horizontal="left"/>
    </xf>
    <xf numFmtId="0" fontId="0" fillId="5" borderId="9" xfId="0" applyFill="1" applyBorder="1" applyAlignment="1">
      <alignment horizontal="center" vertical="center" wrapText="1"/>
    </xf>
    <xf numFmtId="0" fontId="0" fillId="0" borderId="2" xfId="0" quotePrefix="1" applyBorder="1" applyAlignment="1">
      <alignment horizontal="center"/>
    </xf>
    <xf numFmtId="0" fontId="4" fillId="3" borderId="2" xfId="3" applyFont="1" applyFill="1" applyBorder="1" applyAlignment="1">
      <alignment horizontal="left" vertical="center" wrapText="1" indent="1"/>
    </xf>
    <xf numFmtId="3" fontId="5" fillId="3" borderId="2" xfId="8" applyFont="1" applyFill="1" applyAlignment="1">
      <alignment horizontal="center" vertical="center"/>
      <protection locked="0"/>
    </xf>
    <xf numFmtId="0" fontId="0" fillId="3" borderId="2" xfId="0" applyFill="1" applyBorder="1"/>
    <xf numFmtId="0" fontId="0" fillId="0" borderId="17" xfId="0" applyBorder="1" applyAlignment="1">
      <alignment vertical="center" wrapText="1"/>
    </xf>
    <xf numFmtId="0" fontId="0" fillId="7" borderId="17" xfId="0" applyFill="1" applyBorder="1" applyAlignment="1">
      <alignment horizontal="center" vertical="center" wrapText="1"/>
    </xf>
    <xf numFmtId="0" fontId="0" fillId="7" borderId="28" xfId="0" applyFill="1" applyBorder="1" applyAlignment="1">
      <alignment horizontal="center" vertical="center" wrapText="1"/>
    </xf>
    <xf numFmtId="0" fontId="0" fillId="0" borderId="22" xfId="0" applyBorder="1" applyAlignment="1">
      <alignment horizontal="center" vertical="center" wrapText="1"/>
    </xf>
    <xf numFmtId="49" fontId="0" fillId="0" borderId="19" xfId="0" applyNumberFormat="1" applyBorder="1" applyAlignment="1">
      <alignment horizontal="center" vertical="center" wrapText="1"/>
    </xf>
    <xf numFmtId="0" fontId="0" fillId="0" borderId="20" xfId="0" applyBorder="1" applyAlignment="1">
      <alignment vertical="center" wrapText="1"/>
    </xf>
    <xf numFmtId="49" fontId="15" fillId="5" borderId="27" xfId="0" applyNumberFormat="1" applyFont="1" applyFill="1" applyBorder="1" applyAlignment="1">
      <alignment horizontal="center" vertical="center" wrapText="1"/>
    </xf>
    <xf numFmtId="0" fontId="15" fillId="5" borderId="28" xfId="0" applyFont="1" applyFill="1" applyBorder="1" applyAlignment="1">
      <alignment horizontal="left" vertical="center" wrapText="1" indent="1"/>
    </xf>
    <xf numFmtId="0" fontId="15" fillId="5" borderId="28" xfId="0" applyFont="1" applyFill="1" applyBorder="1" applyAlignment="1">
      <alignment vertical="center" wrapText="1"/>
    </xf>
    <xf numFmtId="49" fontId="0" fillId="0" borderId="27" xfId="0" applyNumberFormat="1" applyBorder="1" applyAlignment="1">
      <alignment horizontal="center" vertical="center" wrapText="1"/>
    </xf>
    <xf numFmtId="0" fontId="0" fillId="0" borderId="28" xfId="0" applyBorder="1" applyAlignment="1">
      <alignment vertical="center" wrapText="1"/>
    </xf>
    <xf numFmtId="49" fontId="49" fillId="0" borderId="27" xfId="0" applyNumberFormat="1" applyFont="1" applyBorder="1" applyAlignment="1">
      <alignment horizontal="center" vertical="center" wrapText="1"/>
    </xf>
    <xf numFmtId="0" fontId="49" fillId="0" borderId="28" xfId="0" applyFont="1" applyBorder="1" applyAlignment="1">
      <alignment vertical="center" wrapText="1"/>
    </xf>
    <xf numFmtId="0" fontId="0" fillId="0" borderId="27" xfId="0" applyBorder="1" applyAlignment="1">
      <alignment horizontal="center" vertical="center" wrapText="1"/>
    </xf>
    <xf numFmtId="0" fontId="50" fillId="0" borderId="0" xfId="0" applyFont="1" applyAlignment="1">
      <alignment vertical="center" wrapText="1"/>
    </xf>
    <xf numFmtId="0" fontId="0" fillId="7" borderId="24" xfId="0" applyFill="1" applyBorder="1" applyAlignment="1">
      <alignment horizontal="center" vertical="center" wrapText="1"/>
    </xf>
    <xf numFmtId="0" fontId="0" fillId="0" borderId="24" xfId="0" applyBorder="1" applyAlignment="1">
      <alignment horizontal="center" vertical="center" wrapText="1"/>
    </xf>
    <xf numFmtId="0" fontId="0" fillId="7" borderId="36" xfId="0" applyFill="1" applyBorder="1" applyAlignment="1">
      <alignment horizontal="center" vertical="center" wrapText="1"/>
    </xf>
    <xf numFmtId="49" fontId="0" fillId="5" borderId="27" xfId="0" applyNumberFormat="1" applyFill="1" applyBorder="1" applyAlignment="1">
      <alignment horizontal="center" vertical="center" wrapText="1"/>
    </xf>
    <xf numFmtId="49" fontId="49" fillId="5" borderId="27" xfId="0" applyNumberFormat="1" applyFont="1" applyFill="1" applyBorder="1" applyAlignment="1">
      <alignment horizontal="center" vertical="center" wrapText="1"/>
    </xf>
    <xf numFmtId="0" fontId="5" fillId="0" borderId="0" xfId="7" applyFont="1" applyFill="1" applyBorder="1" applyAlignment="1">
      <alignment vertical="center"/>
    </xf>
    <xf numFmtId="0" fontId="5" fillId="0" borderId="14" xfId="7" applyFont="1" applyFill="1" applyBorder="1" applyAlignment="1">
      <alignment vertical="center" wrapText="1"/>
    </xf>
    <xf numFmtId="0" fontId="0" fillId="0" borderId="10" xfId="0" applyBorder="1"/>
    <xf numFmtId="0" fontId="0" fillId="0" borderId="11" xfId="0" applyBorder="1"/>
    <xf numFmtId="0" fontId="0" fillId="0" borderId="12" xfId="0" applyBorder="1"/>
    <xf numFmtId="0" fontId="0" fillId="0" borderId="4" xfId="0" applyBorder="1" applyAlignment="1">
      <alignment wrapText="1"/>
    </xf>
    <xf numFmtId="0" fontId="9" fillId="0" borderId="0" xfId="0" applyFont="1" applyAlignment="1">
      <alignment vertical="center"/>
    </xf>
    <xf numFmtId="0" fontId="51" fillId="0" borderId="0" xfId="0" applyFont="1" applyAlignment="1">
      <alignment wrapText="1"/>
    </xf>
    <xf numFmtId="10" fontId="0" fillId="0" borderId="2" xfId="0" applyNumberFormat="1" applyBorder="1"/>
    <xf numFmtId="0" fontId="52" fillId="0" borderId="13" xfId="0" applyFont="1" applyBorder="1"/>
    <xf numFmtId="0" fontId="20" fillId="0" borderId="0" xfId="0" applyFont="1"/>
    <xf numFmtId="0" fontId="54" fillId="0" borderId="2" xfId="0" applyFont="1" applyBorder="1" applyAlignment="1">
      <alignment horizontal="center" vertical="center" wrapText="1"/>
    </xf>
    <xf numFmtId="0" fontId="54" fillId="0" borderId="2" xfId="0" applyFont="1" applyBorder="1" applyAlignment="1">
      <alignment vertical="center" wrapText="1"/>
    </xf>
    <xf numFmtId="0" fontId="18" fillId="0" borderId="8" xfId="0" applyFont="1" applyBorder="1" applyAlignment="1">
      <alignment horizontal="left" wrapText="1"/>
    </xf>
    <xf numFmtId="0" fontId="55" fillId="0" borderId="8" xfId="0" applyFont="1" applyBorder="1" applyAlignment="1">
      <alignment horizontal="left" wrapText="1"/>
    </xf>
    <xf numFmtId="0" fontId="18" fillId="0" borderId="8" xfId="0" applyFont="1" applyBorder="1" applyAlignment="1">
      <alignment horizontal="left" vertical="top" wrapText="1"/>
    </xf>
    <xf numFmtId="0" fontId="55" fillId="0" borderId="8" xfId="0" applyFont="1" applyBorder="1" applyAlignment="1">
      <alignment horizontal="left" vertical="top" wrapText="1"/>
    </xf>
    <xf numFmtId="0" fontId="56" fillId="0" borderId="2" xfId="0" applyFont="1" applyBorder="1" applyAlignment="1">
      <alignment vertical="center" wrapText="1"/>
    </xf>
    <xf numFmtId="3" fontId="18" fillId="0" borderId="8" xfId="0" applyNumberFormat="1" applyFont="1" applyBorder="1" applyAlignment="1">
      <alignment horizontal="left" wrapText="1"/>
    </xf>
    <xf numFmtId="3" fontId="55" fillId="0" borderId="8" xfId="0" applyNumberFormat="1" applyFont="1" applyBorder="1" applyAlignment="1">
      <alignment horizontal="left" wrapText="1"/>
    </xf>
    <xf numFmtId="165" fontId="18" fillId="0" borderId="8" xfId="0" applyNumberFormat="1" applyFont="1" applyBorder="1" applyAlignment="1">
      <alignment horizontal="left" wrapText="1"/>
    </xf>
    <xf numFmtId="165" fontId="55" fillId="0" borderId="8" xfId="0" applyNumberFormat="1" applyFont="1" applyBorder="1" applyAlignment="1">
      <alignment horizontal="left" wrapText="1"/>
    </xf>
    <xf numFmtId="165" fontId="55" fillId="0" borderId="8" xfId="0" quotePrefix="1" applyNumberFormat="1" applyFont="1" applyBorder="1" applyAlignment="1">
      <alignment horizontal="left" wrapText="1"/>
    </xf>
    <xf numFmtId="0" fontId="18" fillId="0" borderId="8" xfId="0" applyFont="1" applyBorder="1" applyAlignment="1">
      <alignment horizontal="left" vertical="center" wrapText="1"/>
    </xf>
    <xf numFmtId="0" fontId="55" fillId="0" borderId="8" xfId="0" applyFont="1" applyBorder="1" applyAlignment="1">
      <alignment horizontal="left" vertical="center" wrapText="1"/>
    </xf>
    <xf numFmtId="0" fontId="56" fillId="0" borderId="2" xfId="0" applyFont="1" applyBorder="1" applyAlignment="1">
      <alignment horizontal="center" vertical="center" wrapText="1"/>
    </xf>
    <xf numFmtId="0" fontId="48" fillId="0" borderId="8" xfId="0" applyFont="1" applyBorder="1" applyAlignment="1">
      <alignment horizontal="left" wrapText="1"/>
    </xf>
    <xf numFmtId="166" fontId="18" fillId="0" borderId="8" xfId="0" applyNumberFormat="1" applyFont="1" applyBorder="1" applyAlignment="1">
      <alignment horizontal="left" wrapText="1"/>
    </xf>
    <xf numFmtId="166" fontId="55" fillId="0" borderId="8" xfId="0" applyNumberFormat="1" applyFont="1" applyBorder="1" applyAlignment="1">
      <alignment horizontal="left" wrapText="1"/>
    </xf>
    <xf numFmtId="20" fontId="18" fillId="0" borderId="8" xfId="0" quotePrefix="1" applyNumberFormat="1" applyFont="1" applyBorder="1" applyAlignment="1">
      <alignment horizontal="left" wrapText="1"/>
    </xf>
    <xf numFmtId="20" fontId="55" fillId="0" borderId="8" xfId="0" quotePrefix="1" applyNumberFormat="1" applyFont="1" applyBorder="1" applyAlignment="1">
      <alignment horizontal="left" wrapText="1"/>
    </xf>
    <xf numFmtId="0" fontId="57" fillId="0" borderId="2" xfId="0" applyFont="1" applyBorder="1"/>
    <xf numFmtId="0" fontId="53" fillId="0" borderId="2" xfId="3" applyFont="1" applyBorder="1" applyAlignment="1">
      <alignment horizontal="left" vertical="center" wrapText="1" indent="3"/>
    </xf>
    <xf numFmtId="0" fontId="58" fillId="0" borderId="2" xfId="0" quotePrefix="1" applyFont="1" applyBorder="1" applyAlignment="1">
      <alignment horizontal="center" vertical="center"/>
    </xf>
    <xf numFmtId="3" fontId="55" fillId="0" borderId="2" xfId="8" applyFont="1" applyFill="1" applyAlignment="1">
      <alignment horizontal="right" vertical="center" wrapText="1"/>
      <protection locked="0"/>
    </xf>
    <xf numFmtId="10" fontId="55" fillId="0" borderId="2" xfId="2" applyNumberFormat="1" applyFont="1" applyFill="1" applyBorder="1" applyAlignment="1" applyProtection="1">
      <alignment horizontal="right" vertical="center" wrapText="1"/>
      <protection locked="0"/>
    </xf>
    <xf numFmtId="3" fontId="59" fillId="0" borderId="2" xfId="8" applyFont="1" applyFill="1" applyAlignment="1">
      <alignment horizontal="right" vertical="center" wrapText="1"/>
      <protection locked="0"/>
    </xf>
    <xf numFmtId="10" fontId="59" fillId="0" borderId="2" xfId="2" applyNumberFormat="1" applyFont="1" applyFill="1" applyBorder="1" applyAlignment="1" applyProtection="1">
      <alignment horizontal="right" vertical="center" wrapText="1"/>
      <protection locked="0"/>
    </xf>
    <xf numFmtId="3" fontId="60" fillId="4" borderId="2" xfId="8" applyFont="1" applyFill="1" applyAlignment="1">
      <alignment horizontal="center" vertical="center"/>
      <protection locked="0"/>
    </xf>
    <xf numFmtId="0" fontId="55" fillId="9" borderId="2" xfId="3" applyFont="1" applyFill="1" applyBorder="1" applyAlignment="1">
      <alignment vertical="center" wrapText="1"/>
    </xf>
    <xf numFmtId="0" fontId="59" fillId="0" borderId="2" xfId="3" applyFont="1" applyBorder="1" applyAlignment="1">
      <alignment vertical="center" wrapText="1"/>
    </xf>
    <xf numFmtId="0" fontId="43" fillId="0" borderId="2" xfId="0" quotePrefix="1" applyFont="1" applyBorder="1" applyAlignment="1">
      <alignment horizontal="center" vertical="center"/>
    </xf>
    <xf numFmtId="164" fontId="61" fillId="0" borderId="20" xfId="13" applyNumberFormat="1" applyFont="1" applyBorder="1" applyAlignment="1">
      <alignment vertical="center" wrapText="1"/>
    </xf>
    <xf numFmtId="164" fontId="62" fillId="0" borderId="20" xfId="13" applyNumberFormat="1" applyFont="1" applyBorder="1" applyAlignment="1">
      <alignment vertical="center" wrapText="1"/>
    </xf>
    <xf numFmtId="164" fontId="63" fillId="11" borderId="28" xfId="13" applyNumberFormat="1" applyFont="1" applyFill="1" applyBorder="1" applyAlignment="1">
      <alignment vertical="center" wrapText="1"/>
    </xf>
    <xf numFmtId="164" fontId="61" fillId="16" borderId="20" xfId="13" applyNumberFormat="1" applyFont="1" applyFill="1" applyBorder="1" applyAlignment="1">
      <alignment vertical="center" wrapText="1"/>
    </xf>
    <xf numFmtId="164" fontId="64" fillId="0" borderId="27" xfId="13" applyNumberFormat="1" applyFont="1" applyBorder="1" applyAlignment="1">
      <alignment vertical="center" wrapText="1"/>
    </xf>
    <xf numFmtId="164" fontId="64" fillId="16" borderId="27" xfId="13" applyNumberFormat="1" applyFont="1" applyFill="1" applyBorder="1" applyAlignment="1">
      <alignment vertical="center" wrapText="1"/>
    </xf>
    <xf numFmtId="164" fontId="65" fillId="0" borderId="27" xfId="13" applyNumberFormat="1" applyFont="1" applyBorder="1" applyAlignment="1">
      <alignment vertical="center" wrapText="1"/>
    </xf>
    <xf numFmtId="164" fontId="61" fillId="0" borderId="28" xfId="13" applyNumberFormat="1" applyFont="1" applyBorder="1" applyAlignment="1">
      <alignment vertical="center" wrapText="1"/>
    </xf>
    <xf numFmtId="164" fontId="62" fillId="0" borderId="28" xfId="13" applyNumberFormat="1" applyFont="1" applyBorder="1" applyAlignment="1">
      <alignment vertical="center" wrapText="1"/>
    </xf>
    <xf numFmtId="164" fontId="63" fillId="0" borderId="28" xfId="13" applyNumberFormat="1" applyFont="1" applyBorder="1" applyAlignment="1">
      <alignment vertical="center" wrapText="1"/>
    </xf>
    <xf numFmtId="0" fontId="16" fillId="0" borderId="0" xfId="0" applyFont="1" applyAlignment="1">
      <alignment horizontal="left"/>
    </xf>
    <xf numFmtId="164" fontId="5" fillId="5" borderId="2" xfId="13" applyNumberFormat="1" applyFont="1" applyFill="1" applyBorder="1" applyAlignment="1">
      <alignment horizontal="center" vertical="center" wrapText="1"/>
    </xf>
    <xf numFmtId="164" fontId="5" fillId="0" borderId="2" xfId="13" applyNumberFormat="1" applyFont="1" applyBorder="1" applyAlignment="1">
      <alignment horizontal="center" vertical="center" wrapText="1"/>
    </xf>
    <xf numFmtId="0" fontId="12" fillId="0" borderId="0" xfId="6" applyFont="1">
      <alignment vertical="center"/>
    </xf>
    <xf numFmtId="0" fontId="16" fillId="0" borderId="0" xfId="0" applyFont="1" applyAlignment="1">
      <alignment horizontal="left" vertical="center"/>
    </xf>
    <xf numFmtId="0" fontId="12" fillId="0" borderId="0" xfId="7" applyFont="1" applyFill="1" applyBorder="1" applyAlignment="1">
      <alignment horizontal="left" vertical="center"/>
    </xf>
    <xf numFmtId="0" fontId="12" fillId="0" borderId="0" xfId="7" applyFont="1" applyFill="1" applyBorder="1" applyAlignment="1">
      <alignment horizontal="left" vertical="center" indent="1"/>
    </xf>
    <xf numFmtId="164" fontId="1" fillId="0" borderId="2" xfId="1" applyNumberFormat="1" applyFont="1" applyFill="1" applyBorder="1" applyAlignment="1">
      <alignment vertical="center" wrapText="1"/>
    </xf>
    <xf numFmtId="164" fontId="1" fillId="0" borderId="2" xfId="1" applyNumberFormat="1" applyFont="1" applyFill="1" applyBorder="1" applyAlignment="1">
      <alignment horizontal="center" vertical="center" wrapText="1"/>
    </xf>
    <xf numFmtId="164" fontId="1" fillId="0" borderId="2" xfId="1" applyNumberFormat="1" applyFont="1" applyBorder="1" applyAlignment="1">
      <alignment vertical="center" wrapText="1"/>
    </xf>
    <xf numFmtId="0" fontId="55" fillId="0" borderId="2" xfId="0" applyFont="1" applyBorder="1" applyAlignment="1">
      <alignment horizontal="center" vertical="center"/>
    </xf>
    <xf numFmtId="0" fontId="55" fillId="0" borderId="2" xfId="0" applyFont="1" applyBorder="1" applyAlignment="1">
      <alignment horizontal="justify" vertical="center"/>
    </xf>
    <xf numFmtId="164" fontId="55" fillId="0" borderId="2" xfId="1" applyNumberFormat="1" applyFont="1" applyFill="1" applyBorder="1" applyAlignment="1">
      <alignment vertical="center"/>
    </xf>
    <xf numFmtId="0" fontId="55" fillId="0" borderId="2" xfId="0" applyFont="1" applyBorder="1" applyAlignment="1">
      <alignment horizontal="left" vertical="center" wrapText="1"/>
    </xf>
    <xf numFmtId="0" fontId="55" fillId="0" borderId="2" xfId="0" quotePrefix="1" applyFont="1" applyBorder="1" applyAlignment="1">
      <alignment horizontal="left" vertical="center" wrapText="1"/>
    </xf>
    <xf numFmtId="0" fontId="59" fillId="0" borderId="2" xfId="0" applyFont="1" applyBorder="1" applyAlignment="1">
      <alignment horizontal="center" vertical="center"/>
    </xf>
    <xf numFmtId="0" fontId="59" fillId="0" borderId="2" xfId="0" applyFont="1" applyBorder="1" applyAlignment="1">
      <alignment horizontal="justify" vertical="center"/>
    </xf>
    <xf numFmtId="164" fontId="59" fillId="0" borderId="2" xfId="1" applyNumberFormat="1" applyFont="1" applyFill="1" applyBorder="1" applyAlignment="1">
      <alignment vertical="center"/>
    </xf>
    <xf numFmtId="0" fontId="59" fillId="0" borderId="2" xfId="0" applyFont="1" applyBorder="1" applyAlignment="1">
      <alignment horizontal="left" vertical="center" wrapText="1"/>
    </xf>
    <xf numFmtId="0" fontId="55" fillId="0" borderId="2" xfId="0" applyFont="1" applyBorder="1" applyAlignment="1">
      <alignment horizontal="justify" vertical="center" wrapText="1"/>
    </xf>
    <xf numFmtId="0" fontId="55" fillId="0" borderId="2" xfId="1" applyNumberFormat="1" applyFont="1" applyFill="1" applyBorder="1" applyAlignment="1">
      <alignment horizontal="left" vertical="center" wrapText="1"/>
    </xf>
    <xf numFmtId="0" fontId="55" fillId="0" borderId="2" xfId="0" applyFont="1" applyBorder="1" applyAlignment="1">
      <alignment vertical="center" wrapText="1"/>
    </xf>
    <xf numFmtId="0" fontId="59" fillId="0" borderId="2" xfId="0" applyFont="1" applyBorder="1" applyAlignment="1">
      <alignment horizontal="justify" vertical="center" wrapText="1"/>
    </xf>
    <xf numFmtId="0" fontId="59" fillId="0" borderId="2" xfId="0" applyFont="1" applyBorder="1" applyAlignment="1">
      <alignment vertical="center" wrapText="1"/>
    </xf>
    <xf numFmtId="0" fontId="55" fillId="0" borderId="2" xfId="1" applyNumberFormat="1" applyFont="1" applyFill="1" applyBorder="1" applyAlignment="1">
      <alignment vertical="center" wrapText="1"/>
    </xf>
    <xf numFmtId="0" fontId="59" fillId="0" borderId="2" xfId="1" applyNumberFormat="1" applyFont="1" applyFill="1" applyBorder="1" applyAlignment="1">
      <alignment vertical="center" wrapText="1"/>
    </xf>
    <xf numFmtId="10" fontId="55" fillId="0" borderId="2" xfId="2" applyNumberFormat="1" applyFont="1" applyFill="1" applyBorder="1" applyAlignment="1">
      <alignment vertical="center"/>
    </xf>
    <xf numFmtId="10" fontId="55" fillId="0" borderId="2" xfId="0" applyNumberFormat="1" applyFont="1" applyBorder="1" applyAlignment="1">
      <alignment vertical="center" wrapText="1"/>
    </xf>
    <xf numFmtId="0" fontId="55" fillId="0" borderId="2" xfId="0" applyFont="1" applyBorder="1" applyAlignment="1">
      <alignment horizontal="left" vertical="center" wrapText="1" indent="1"/>
    </xf>
    <xf numFmtId="43" fontId="55" fillId="0" borderId="2" xfId="1" applyFont="1" applyFill="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left" vertical="center" wrapText="1"/>
    </xf>
    <xf numFmtId="164" fontId="55" fillId="0" borderId="15" xfId="1" applyNumberFormat="1" applyFont="1" applyFill="1" applyBorder="1" applyAlignment="1">
      <alignment horizontal="center" vertical="center"/>
    </xf>
    <xf numFmtId="0" fontId="66" fillId="0" borderId="1" xfId="0" applyFont="1" applyBorder="1" applyAlignment="1">
      <alignment vertical="center" wrapText="1"/>
    </xf>
    <xf numFmtId="164" fontId="55" fillId="0" borderId="2" xfId="1" applyNumberFormat="1" applyFont="1" applyFill="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18" fillId="6" borderId="15" xfId="0" applyFont="1" applyFill="1" applyBorder="1" applyAlignment="1">
      <alignment vertical="center" wrapText="1"/>
    </xf>
    <xf numFmtId="0" fontId="0" fillId="0" borderId="16" xfId="0" applyBorder="1" applyAlignment="1">
      <alignment vertical="center" wrapText="1"/>
    </xf>
    <xf numFmtId="0" fontId="10" fillId="0" borderId="5" xfId="0" applyFont="1" applyBorder="1"/>
    <xf numFmtId="0" fontId="0" fillId="0" borderId="6" xfId="0" applyBorder="1"/>
    <xf numFmtId="0" fontId="52" fillId="0" borderId="5" xfId="0" applyFont="1" applyBorder="1"/>
    <xf numFmtId="0" fontId="0" fillId="0" borderId="9" xfId="0" applyBorder="1" applyAlignment="1">
      <alignment vertical="center" wrapText="1"/>
    </xf>
    <xf numFmtId="0" fontId="0" fillId="0" borderId="10" xfId="0" applyBorder="1"/>
    <xf numFmtId="0" fontId="0" fillId="0" borderId="11" xfId="0" applyBorder="1"/>
    <xf numFmtId="0" fontId="0" fillId="0" borderId="13" xfId="0" applyBorder="1"/>
    <xf numFmtId="0" fontId="0" fillId="0" borderId="1" xfId="0" applyBorder="1"/>
    <xf numFmtId="0" fontId="0" fillId="0" borderId="12" xfId="0" applyBorder="1"/>
    <xf numFmtId="0" fontId="0" fillId="0" borderId="4" xfId="0" applyBorder="1"/>
    <xf numFmtId="0" fontId="0" fillId="0" borderId="5" xfId="0" applyBorder="1"/>
    <xf numFmtId="0" fontId="0" fillId="0" borderId="7" xfId="0" applyBorder="1"/>
    <xf numFmtId="0" fontId="0" fillId="0" borderId="15" xfId="0" applyBorder="1" applyAlignment="1">
      <alignment wrapText="1"/>
    </xf>
    <xf numFmtId="0" fontId="0" fillId="0" borderId="16" xfId="0" applyBorder="1" applyAlignment="1">
      <alignment wrapText="1"/>
    </xf>
    <xf numFmtId="0" fontId="0" fillId="0" borderId="9" xfId="0" applyBorder="1" applyAlignment="1">
      <alignment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3" fillId="0" borderId="5" xfId="0" applyFont="1" applyBorder="1"/>
    <xf numFmtId="0" fontId="3" fillId="0" borderId="6" xfId="0" applyFont="1" applyBorder="1"/>
    <xf numFmtId="0" fontId="3" fillId="0" borderId="7" xfId="0" applyFont="1" applyBorder="1"/>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3" fillId="0" borderId="0" xfId="0" applyFont="1" applyAlignment="1">
      <alignment horizontal="justify" vertical="center" wrapText="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9" fillId="3" borderId="5" xfId="0" applyFont="1" applyFill="1" applyBorder="1" applyAlignment="1">
      <alignment horizontal="center" vertical="center"/>
    </xf>
    <xf numFmtId="0" fontId="59" fillId="3" borderId="6" xfId="0" applyFont="1" applyFill="1" applyBorder="1" applyAlignment="1">
      <alignment horizontal="center" vertical="center"/>
    </xf>
    <xf numFmtId="0" fontId="59" fillId="3" borderId="7" xfId="0" applyFont="1" applyFill="1" applyBorder="1" applyAlignment="1">
      <alignment horizontal="center" vertical="center"/>
    </xf>
    <xf numFmtId="0" fontId="67" fillId="3" borderId="5" xfId="0" applyFont="1" applyFill="1" applyBorder="1" applyAlignment="1">
      <alignment horizontal="center" vertical="center"/>
    </xf>
    <xf numFmtId="0" fontId="67" fillId="3" borderId="6" xfId="0" applyFont="1" applyFill="1" applyBorder="1" applyAlignment="1">
      <alignment horizontal="center" vertical="center"/>
    </xf>
    <xf numFmtId="0" fontId="67"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4" fillId="0" borderId="2" xfId="0" applyFont="1" applyBorder="1" applyAlignment="1">
      <alignment horizontal="center" vertical="center" wrapText="1"/>
    </xf>
    <xf numFmtId="0" fontId="54" fillId="0" borderId="2" xfId="0" applyFont="1" applyBorder="1" applyAlignment="1">
      <alignment horizontal="left" vertical="center" wrapText="1"/>
    </xf>
    <xf numFmtId="0" fontId="0" fillId="5"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3" xfId="0" applyFill="1" applyBorder="1" applyAlignment="1">
      <alignment horizontal="center" vertical="center" wrapText="1"/>
    </xf>
    <xf numFmtId="0" fontId="0" fillId="5" borderId="1" xfId="0"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3" fillId="8" borderId="5" xfId="0" applyFont="1" applyFill="1" applyBorder="1" applyAlignment="1">
      <alignment horizontal="center"/>
    </xf>
    <xf numFmtId="0" fontId="3" fillId="8" borderId="6" xfId="0" applyFont="1" applyFill="1" applyBorder="1" applyAlignment="1">
      <alignment horizontal="center"/>
    </xf>
    <xf numFmtId="0" fontId="4" fillId="8" borderId="5" xfId="0" applyFont="1" applyFill="1" applyBorder="1" applyAlignment="1">
      <alignment horizontal="center"/>
    </xf>
    <xf numFmtId="0" fontId="4" fillId="8" borderId="6" xfId="0" applyFont="1" applyFill="1" applyBorder="1" applyAlignment="1">
      <alignment horizontal="center"/>
    </xf>
    <xf numFmtId="0" fontId="9" fillId="3" borderId="52" xfId="0" applyFont="1" applyFill="1" applyBorder="1" applyAlignment="1">
      <alignment horizontal="center" vertical="center"/>
    </xf>
    <xf numFmtId="0" fontId="0" fillId="3" borderId="52" xfId="0" applyFill="1" applyBorder="1" applyAlignment="1">
      <alignment vertical="center" wrapText="1"/>
    </xf>
    <xf numFmtId="0" fontId="9" fillId="13" borderId="2" xfId="0" applyFont="1" applyFill="1" applyBorder="1" applyAlignment="1">
      <alignment vertical="center" wrapText="1"/>
    </xf>
    <xf numFmtId="0" fontId="0" fillId="3" borderId="5"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26" fillId="3" borderId="52" xfId="0" applyFont="1" applyFill="1" applyBorder="1" applyAlignment="1">
      <alignment vertical="center" wrapText="1"/>
    </xf>
    <xf numFmtId="0" fontId="9" fillId="5" borderId="2"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13" borderId="5" xfId="0" applyFont="1" applyFill="1" applyBorder="1" applyAlignment="1">
      <alignment horizontal="left" vertical="center" wrapText="1"/>
    </xf>
    <xf numFmtId="0" fontId="9" fillId="13" borderId="6"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15" fillId="0" borderId="18" xfId="0" applyFont="1" applyBorder="1" applyAlignment="1">
      <alignment vertical="center"/>
    </xf>
    <xf numFmtId="0" fontId="15" fillId="0" borderId="20" xfId="0" applyFont="1" applyBorder="1" applyAlignment="1">
      <alignment vertical="center"/>
    </xf>
    <xf numFmtId="0" fontId="15" fillId="0" borderId="21" xfId="0" applyFont="1" applyBorder="1" applyAlignment="1">
      <alignment vertical="center"/>
    </xf>
    <xf numFmtId="0" fontId="15" fillId="0" borderId="22" xfId="0" applyFont="1" applyBorder="1" applyAlignment="1">
      <alignment vertical="center"/>
    </xf>
    <xf numFmtId="0" fontId="15" fillId="0" borderId="24" xfId="0" applyFont="1" applyBorder="1" applyAlignment="1">
      <alignment vertical="center"/>
    </xf>
    <xf numFmtId="0" fontId="15" fillId="0" borderId="17" xfId="0" applyFont="1" applyBorder="1" applyAlignment="1">
      <alignment vertical="center"/>
    </xf>
    <xf numFmtId="0" fontId="0" fillId="0" borderId="71" xfId="0" applyBorder="1" applyAlignment="1">
      <alignment horizontal="center" vertical="center" wrapText="1"/>
    </xf>
    <xf numFmtId="0" fontId="0" fillId="0" borderId="27" xfId="0" applyBorder="1" applyAlignment="1">
      <alignment horizontal="center" vertical="center" wrapText="1"/>
    </xf>
    <xf numFmtId="0" fontId="3" fillId="8" borderId="18" xfId="0" applyFont="1" applyFill="1" applyBorder="1" applyAlignment="1">
      <alignment horizontal="left" vertical="center"/>
    </xf>
    <xf numFmtId="0" fontId="3" fillId="8" borderId="23" xfId="0" applyFont="1" applyFill="1" applyBorder="1" applyAlignment="1">
      <alignment horizontal="left" vertical="center"/>
    </xf>
    <xf numFmtId="0" fontId="3" fillId="8" borderId="20" xfId="0" applyFont="1" applyFill="1" applyBorder="1" applyAlignment="1">
      <alignment horizontal="left" vertical="center"/>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21"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25" xfId="0" applyBorder="1" applyAlignment="1">
      <alignment horizontal="center" vertical="center" wrapText="1"/>
    </xf>
    <xf numFmtId="0" fontId="0" fillId="0" borderId="34" xfId="0" applyBorder="1" applyAlignment="1">
      <alignment horizontal="center" vertical="center" wrapText="1"/>
    </xf>
    <xf numFmtId="0" fontId="0" fillId="0" borderId="2" xfId="0" applyBorder="1" applyAlignment="1">
      <alignment horizontal="center"/>
    </xf>
    <xf numFmtId="0" fontId="0" fillId="0" borderId="0" xfId="0" applyAlignment="1">
      <alignment vertical="center" wrapText="1"/>
    </xf>
    <xf numFmtId="0" fontId="0" fillId="0" borderId="17" xfId="0" applyBorder="1" applyAlignment="1">
      <alignment vertical="center" wrapText="1"/>
    </xf>
    <xf numFmtId="0" fontId="0" fillId="7" borderId="35" xfId="0" applyFill="1" applyBorder="1" applyAlignment="1">
      <alignment horizontal="center" vertical="center" wrapText="1"/>
    </xf>
    <xf numFmtId="0" fontId="0" fillId="0" borderId="35" xfId="0" applyBorder="1" applyAlignment="1">
      <alignment horizontal="center" vertical="center" wrapText="1"/>
    </xf>
    <xf numFmtId="0" fontId="9" fillId="0" borderId="18"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22" xfId="0" applyBorder="1" applyAlignment="1">
      <alignment horizontal="center" vertical="center" wrapText="1"/>
    </xf>
    <xf numFmtId="0" fontId="0" fillId="7" borderId="34" xfId="0" applyFill="1" applyBorder="1" applyAlignment="1">
      <alignment horizontal="center" vertical="center" wrapText="1"/>
    </xf>
    <xf numFmtId="0" fontId="0" fillId="0" borderId="17" xfId="0" applyBorder="1" applyAlignment="1">
      <alignment horizontal="center" vertical="center" wrapText="1"/>
    </xf>
    <xf numFmtId="0" fontId="0" fillId="0" borderId="44" xfId="0" applyBorder="1" applyAlignment="1">
      <alignment horizontal="center" vertical="center" wrapText="1"/>
    </xf>
    <xf numFmtId="0" fontId="0" fillId="7" borderId="35" xfId="0" applyFill="1" applyBorder="1" applyAlignment="1">
      <alignment vertical="center" wrapText="1"/>
    </xf>
    <xf numFmtId="0" fontId="0" fillId="7" borderId="27" xfId="0" applyFill="1" applyBorder="1" applyAlignment="1">
      <alignment vertical="center" wrapText="1"/>
    </xf>
    <xf numFmtId="0" fontId="0" fillId="7" borderId="17" xfId="0" applyFill="1" applyBorder="1" applyAlignment="1">
      <alignment vertical="center" wrapText="1"/>
    </xf>
    <xf numFmtId="0" fontId="0" fillId="7" borderId="44" xfId="0" applyFill="1" applyBorder="1" applyAlignment="1">
      <alignmen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3" fillId="0" borderId="6"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0" borderId="2" xfId="0" applyFont="1" applyBorder="1" applyAlignment="1">
      <alignmen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wrapText="1"/>
    </xf>
    <xf numFmtId="0" fontId="0" fillId="0" borderId="7" xfId="0" applyBorder="1" applyAlignment="1">
      <alignment horizontal="left" wrapText="1"/>
    </xf>
    <xf numFmtId="0" fontId="0" fillId="0" borderId="5" xfId="0" applyBorder="1" applyAlignment="1">
      <alignment wrapText="1"/>
    </xf>
    <xf numFmtId="0" fontId="0" fillId="0" borderId="7" xfId="0" applyBorder="1" applyAlignment="1">
      <alignment wrapText="1"/>
    </xf>
    <xf numFmtId="0" fontId="5" fillId="0" borderId="10" xfId="9" applyFont="1" applyBorder="1" applyAlignment="1">
      <alignment horizontal="center" vertical="center" wrapText="1"/>
    </xf>
    <xf numFmtId="0" fontId="5" fillId="0" borderId="11" xfId="9" applyFont="1" applyBorder="1" applyAlignment="1">
      <alignment horizontal="center" vertical="center" wrapText="1"/>
    </xf>
    <xf numFmtId="0" fontId="5" fillId="0" borderId="13" xfId="9" applyFont="1" applyBorder="1" applyAlignment="1">
      <alignment horizontal="center" vertical="center" wrapText="1"/>
    </xf>
    <xf numFmtId="0" fontId="5" fillId="0" borderId="1" xfId="9" applyFont="1" applyBorder="1" applyAlignment="1">
      <alignment horizontal="center" vertical="center" wrapText="1"/>
    </xf>
    <xf numFmtId="0" fontId="5" fillId="0" borderId="5" xfId="9" applyFont="1" applyBorder="1" applyAlignment="1">
      <alignment horizontal="center" vertical="center" wrapText="1"/>
    </xf>
    <xf numFmtId="0" fontId="5" fillId="0" borderId="6" xfId="9" applyFont="1" applyBorder="1" applyAlignment="1">
      <alignment horizontal="center" vertical="center" wrapText="1"/>
    </xf>
    <xf numFmtId="0" fontId="5" fillId="0" borderId="7" xfId="9" applyFont="1"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5" fillId="0" borderId="2" xfId="0" applyFont="1" applyBorder="1" applyAlignment="1">
      <alignment horizontal="left"/>
    </xf>
    <xf numFmtId="0" fontId="5" fillId="0" borderId="2" xfId="0" applyFont="1" applyBorder="1" applyAlignment="1">
      <alignment horizontal="left" vertical="center" wrapText="1"/>
    </xf>
    <xf numFmtId="0" fontId="4" fillId="3" borderId="37" xfId="10" applyFont="1" applyFill="1" applyBorder="1" applyAlignment="1">
      <alignment horizontal="center" vertical="center"/>
    </xf>
    <xf numFmtId="0" fontId="4" fillId="3" borderId="38" xfId="10" applyFont="1" applyFill="1" applyBorder="1" applyAlignment="1">
      <alignment horizontal="center" vertical="center"/>
    </xf>
    <xf numFmtId="0" fontId="4" fillId="3" borderId="39" xfId="10" applyFont="1" applyFill="1" applyBorder="1" applyAlignment="1">
      <alignment horizontal="center" vertical="center"/>
    </xf>
    <xf numFmtId="0" fontId="4" fillId="3" borderId="40" xfId="10" applyFont="1" applyFill="1" applyBorder="1" applyAlignment="1">
      <alignment horizontal="center" vertical="center"/>
    </xf>
    <xf numFmtId="0" fontId="4" fillId="3" borderId="41" xfId="10" applyFont="1" applyFill="1" applyBorder="1" applyAlignment="1">
      <alignment horizontal="center" vertical="center"/>
    </xf>
    <xf numFmtId="0" fontId="4" fillId="3" borderId="42" xfId="10" applyFont="1" applyFill="1" applyBorder="1" applyAlignment="1">
      <alignment horizontal="center" vertical="center"/>
    </xf>
    <xf numFmtId="0" fontId="4" fillId="0" borderId="10" xfId="3" applyFont="1" applyBorder="1" applyAlignment="1">
      <alignment horizontal="center" vertical="center" wrapText="1"/>
    </xf>
    <xf numFmtId="0" fontId="4" fillId="0" borderId="11"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0" xfId="3" applyFont="1" applyAlignment="1">
      <alignment horizontal="center" vertical="center" wrapText="1"/>
    </xf>
    <xf numFmtId="0" fontId="5" fillId="0" borderId="14" xfId="0" applyFont="1" applyBorder="1" applyAlignment="1">
      <alignment horizontal="center" vertical="center" wrapText="1"/>
    </xf>
    <xf numFmtId="0" fontId="3" fillId="0" borderId="15" xfId="0" applyFont="1" applyBorder="1" applyAlignment="1">
      <alignment wrapText="1"/>
    </xf>
    <xf numFmtId="0" fontId="3" fillId="0" borderId="9" xfId="0" applyFont="1" applyBorder="1" applyAlignment="1">
      <alignment wrapText="1"/>
    </xf>
    <xf numFmtId="0" fontId="4" fillId="0" borderId="10" xfId="12" applyFont="1" applyFill="1" applyBorder="1" applyAlignment="1">
      <alignment horizontal="center" vertical="center" wrapText="1"/>
    </xf>
    <xf numFmtId="0" fontId="4" fillId="0" borderId="5" xfId="12" applyFont="1" applyFill="1" applyBorder="1" applyAlignment="1">
      <alignment horizontal="center" vertical="center" wrapText="1"/>
    </xf>
    <xf numFmtId="0" fontId="0" fillId="0" borderId="6" xfId="0" applyBorder="1" applyAlignment="1">
      <alignment wrapText="1"/>
    </xf>
  </cellXfs>
  <cellStyles count="16">
    <cellStyle name="=C:\WINNT35\SYSTEM32\COMMAND.COM" xfId="3" xr:uid="{A3200FD4-D3F0-4449-9D61-9B258854008B}"/>
    <cellStyle name="Comma 2" xfId="14" xr:uid="{C048E63A-1381-4D2A-9369-FAE3B7D1F2D9}"/>
    <cellStyle name="Heading 1 2" xfId="5" xr:uid="{4465355D-27BB-4D8D-A70D-CA225284C2E4}"/>
    <cellStyle name="Heading 2 2" xfId="7" xr:uid="{3DC3BC19-1B98-4548-8C8D-748B7EAEDFCF}"/>
    <cellStyle name="HeadingTable" xfId="12" xr:uid="{CD617897-622D-4CA0-90D0-250E4408B62D}"/>
    <cellStyle name="Komma" xfId="1" builtinId="3"/>
    <cellStyle name="Komma 2" xfId="13" xr:uid="{74A98B2C-27B0-4E4B-AC0C-70FA3E437D96}"/>
    <cellStyle name="Normal" xfId="0" builtinId="0"/>
    <cellStyle name="Normal 2" xfId="6" xr:uid="{CACED351-EB02-4775-A4AD-8D886F5DBA18}"/>
    <cellStyle name="Normal 2 2" xfId="4" xr:uid="{481868C3-79D4-46F4-A7CC-A5543EE40A9D}"/>
    <cellStyle name="Normal 4" xfId="10" xr:uid="{1769D214-8243-4BE4-AEA3-E9E7E6698B98}"/>
    <cellStyle name="Normal_20 OPR" xfId="9" xr:uid="{1F057A11-7504-4537-82D2-8AA028D44E6F}"/>
    <cellStyle name="optionalExposure" xfId="8" xr:uid="{F7DDDE57-9EA7-4895-8E28-FE711F2A7273}"/>
    <cellStyle name="Percent 2" xfId="15" xr:uid="{E0A1C882-6ED1-4EF1-9AC6-C57FBB232DCF}"/>
    <cellStyle name="Procent" xfId="2" builtinId="5"/>
    <cellStyle name="Standard 3" xfId="11" xr:uid="{FF86939C-A3F0-451F-A9CA-0AEAD4442352}"/>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2A3A7-9EC7-48EC-8421-E789D78EB25D}">
  <dimension ref="B2:P79"/>
  <sheetViews>
    <sheetView tabSelected="1" topLeftCell="B1" workbookViewId="0">
      <selection activeCell="B39" sqref="B39"/>
    </sheetView>
  </sheetViews>
  <sheetFormatPr defaultColWidth="9.1796875" defaultRowHeight="14.5"/>
  <cols>
    <col min="2" max="2" width="173.453125" bestFit="1" customWidth="1"/>
  </cols>
  <sheetData>
    <row r="2" spans="2:2" ht="26">
      <c r="B2" s="342" t="s">
        <v>719</v>
      </c>
    </row>
    <row r="3" spans="2:2">
      <c r="B3" s="343" t="s">
        <v>1235</v>
      </c>
    </row>
    <row r="4" spans="2:2">
      <c r="B4" s="344"/>
    </row>
    <row r="5" spans="2:2">
      <c r="B5" s="343" t="s">
        <v>391</v>
      </c>
    </row>
    <row r="6" spans="2:2">
      <c r="B6" s="344" t="s">
        <v>1052</v>
      </c>
    </row>
    <row r="7" spans="2:2">
      <c r="B7" s="344" t="s">
        <v>1178</v>
      </c>
    </row>
    <row r="8" spans="2:2">
      <c r="B8" s="344" t="s">
        <v>1179</v>
      </c>
    </row>
    <row r="9" spans="2:2">
      <c r="B9" s="344" t="s">
        <v>1053</v>
      </c>
    </row>
    <row r="10" spans="2:2">
      <c r="B10" s="345" t="s">
        <v>1180</v>
      </c>
    </row>
    <row r="11" spans="2:2">
      <c r="B11" s="344" t="s">
        <v>1054</v>
      </c>
    </row>
    <row r="12" spans="2:2">
      <c r="B12" s="344" t="s">
        <v>1055</v>
      </c>
    </row>
    <row r="13" spans="2:2">
      <c r="B13" s="344" t="s">
        <v>1056</v>
      </c>
    </row>
    <row r="14" spans="2:2">
      <c r="B14" s="344" t="s">
        <v>1057</v>
      </c>
    </row>
    <row r="15" spans="2:2">
      <c r="B15" s="344" t="s">
        <v>392</v>
      </c>
    </row>
    <row r="16" spans="2:2">
      <c r="B16" s="344" t="s">
        <v>1058</v>
      </c>
    </row>
    <row r="17" spans="2:2">
      <c r="B17" s="344" t="s">
        <v>1059</v>
      </c>
    </row>
    <row r="18" spans="2:2">
      <c r="B18" s="344" t="s">
        <v>393</v>
      </c>
    </row>
    <row r="19" spans="2:2">
      <c r="B19" s="344" t="s">
        <v>1228</v>
      </c>
    </row>
    <row r="20" spans="2:2">
      <c r="B20" s="344" t="s">
        <v>394</v>
      </c>
    </row>
    <row r="21" spans="2:2">
      <c r="B21" s="344" t="s">
        <v>395</v>
      </c>
    </row>
    <row r="22" spans="2:2">
      <c r="B22" s="344" t="s">
        <v>396</v>
      </c>
    </row>
    <row r="23" spans="2:2">
      <c r="B23" s="344" t="s">
        <v>1060</v>
      </c>
    </row>
    <row r="24" spans="2:2">
      <c r="B24" s="344" t="s">
        <v>1074</v>
      </c>
    </row>
    <row r="25" spans="2:2">
      <c r="B25" s="344" t="s">
        <v>397</v>
      </c>
    </row>
    <row r="26" spans="2:2">
      <c r="B26" s="344" t="s">
        <v>398</v>
      </c>
    </row>
    <row r="27" spans="2:2">
      <c r="B27" s="344" t="s">
        <v>399</v>
      </c>
    </row>
    <row r="28" spans="2:2">
      <c r="B28" s="344" t="s">
        <v>1227</v>
      </c>
    </row>
    <row r="29" spans="2:2">
      <c r="B29" s="344" t="s">
        <v>1061</v>
      </c>
    </row>
    <row r="30" spans="2:2">
      <c r="B30" s="344" t="s">
        <v>400</v>
      </c>
    </row>
    <row r="31" spans="2:2">
      <c r="B31" s="344" t="s">
        <v>1062</v>
      </c>
    </row>
    <row r="32" spans="2:2">
      <c r="B32" s="344" t="s">
        <v>1181</v>
      </c>
    </row>
    <row r="33" spans="2:2">
      <c r="B33" s="344" t="s">
        <v>1063</v>
      </c>
    </row>
    <row r="34" spans="2:2">
      <c r="B34" s="344" t="s">
        <v>401</v>
      </c>
    </row>
    <row r="35" spans="2:2">
      <c r="B35" s="344" t="s">
        <v>1075</v>
      </c>
    </row>
    <row r="36" spans="2:2">
      <c r="B36" s="344" t="s">
        <v>402</v>
      </c>
    </row>
    <row r="37" spans="2:2">
      <c r="B37" s="345" t="s">
        <v>1064</v>
      </c>
    </row>
    <row r="38" spans="2:2">
      <c r="B38" s="345" t="s">
        <v>1065</v>
      </c>
    </row>
    <row r="39" spans="2:2">
      <c r="B39" s="344" t="s">
        <v>403</v>
      </c>
    </row>
    <row r="40" spans="2:2">
      <c r="B40" s="344" t="s">
        <v>404</v>
      </c>
    </row>
    <row r="41" spans="2:2">
      <c r="B41" s="344" t="s">
        <v>1066</v>
      </c>
    </row>
    <row r="42" spans="2:2">
      <c r="B42" s="344" t="s">
        <v>1171</v>
      </c>
    </row>
    <row r="43" spans="2:2">
      <c r="B43" s="345" t="s">
        <v>405</v>
      </c>
    </row>
    <row r="44" spans="2:2">
      <c r="B44" s="345"/>
    </row>
    <row r="45" spans="2:2">
      <c r="B45" s="343" t="s">
        <v>406</v>
      </c>
    </row>
    <row r="46" spans="2:2">
      <c r="B46" s="344" t="s">
        <v>1067</v>
      </c>
    </row>
    <row r="47" spans="2:2">
      <c r="B47" s="344" t="s">
        <v>1182</v>
      </c>
    </row>
    <row r="48" spans="2:2">
      <c r="B48" s="345" t="s">
        <v>1068</v>
      </c>
    </row>
    <row r="49" spans="2:16">
      <c r="B49" s="344" t="s">
        <v>1069</v>
      </c>
    </row>
    <row r="50" spans="2:16">
      <c r="B50" s="345" t="s">
        <v>407</v>
      </c>
    </row>
    <row r="51" spans="2:16">
      <c r="B51" s="345" t="s">
        <v>1183</v>
      </c>
      <c r="P51" s="345"/>
    </row>
    <row r="52" spans="2:16">
      <c r="B52" s="345" t="s">
        <v>1184</v>
      </c>
      <c r="P52" s="345"/>
    </row>
    <row r="53" spans="2:16">
      <c r="B53" s="345" t="s">
        <v>1185</v>
      </c>
      <c r="P53" s="345"/>
    </row>
    <row r="54" spans="2:16">
      <c r="B54" s="345" t="s">
        <v>1186</v>
      </c>
      <c r="P54" s="345"/>
    </row>
    <row r="55" spans="2:16">
      <c r="B55" s="345" t="s">
        <v>1187</v>
      </c>
      <c r="P55" s="345"/>
    </row>
    <row r="56" spans="2:16">
      <c r="B56" s="345" t="s">
        <v>1188</v>
      </c>
      <c r="P56" s="345"/>
    </row>
    <row r="57" spans="2:16">
      <c r="B57" s="345" t="s">
        <v>1189</v>
      </c>
      <c r="P57" s="345"/>
    </row>
    <row r="58" spans="2:16">
      <c r="B58" s="345" t="s">
        <v>408</v>
      </c>
      <c r="P58" s="345"/>
    </row>
    <row r="59" spans="2:16">
      <c r="B59" s="345" t="s">
        <v>409</v>
      </c>
      <c r="P59" s="345"/>
    </row>
    <row r="60" spans="2:16">
      <c r="B60" s="345" t="s">
        <v>410</v>
      </c>
      <c r="P60" s="345"/>
    </row>
    <row r="61" spans="2:16">
      <c r="B61" s="344" t="s">
        <v>411</v>
      </c>
    </row>
    <row r="62" spans="2:16">
      <c r="B62" s="345" t="s">
        <v>412</v>
      </c>
    </row>
    <row r="63" spans="2:16">
      <c r="B63" s="345" t="s">
        <v>413</v>
      </c>
    </row>
    <row r="64" spans="2:16">
      <c r="B64" s="345" t="s">
        <v>1190</v>
      </c>
    </row>
    <row r="65" spans="2:2">
      <c r="B65" s="344" t="s">
        <v>1070</v>
      </c>
    </row>
    <row r="66" spans="2:2">
      <c r="B66" s="344" t="s">
        <v>1191</v>
      </c>
    </row>
    <row r="67" spans="2:2">
      <c r="B67" s="344" t="s">
        <v>1071</v>
      </c>
    </row>
    <row r="68" spans="2:2">
      <c r="B68" s="344" t="s">
        <v>414</v>
      </c>
    </row>
    <row r="69" spans="2:2">
      <c r="B69" s="344" t="s">
        <v>415</v>
      </c>
    </row>
    <row r="70" spans="2:2">
      <c r="B70" s="345" t="s">
        <v>416</v>
      </c>
    </row>
    <row r="71" spans="2:2">
      <c r="B71" s="345" t="s">
        <v>417</v>
      </c>
    </row>
    <row r="72" spans="2:2">
      <c r="B72" s="345" t="s">
        <v>418</v>
      </c>
    </row>
    <row r="73" spans="2:2">
      <c r="B73" s="345" t="s">
        <v>419</v>
      </c>
    </row>
    <row r="74" spans="2:2">
      <c r="B74" s="345" t="s">
        <v>420</v>
      </c>
    </row>
    <row r="75" spans="2:2">
      <c r="B75" s="345" t="s">
        <v>1072</v>
      </c>
    </row>
    <row r="76" spans="2:2">
      <c r="B76" s="345" t="s">
        <v>1192</v>
      </c>
    </row>
    <row r="77" spans="2:2">
      <c r="B77" s="345" t="s">
        <v>1073</v>
      </c>
    </row>
    <row r="78" spans="2:2">
      <c r="B78" s="345" t="s">
        <v>1193</v>
      </c>
    </row>
    <row r="79" spans="2:2">
      <c r="B79" s="34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85545-6A51-4393-95F5-4A14C7CA7FB7}">
  <dimension ref="A2:F130"/>
  <sheetViews>
    <sheetView workbookViewId="0">
      <selection activeCell="E15" sqref="E15"/>
    </sheetView>
  </sheetViews>
  <sheetFormatPr defaultColWidth="9" defaultRowHeight="14.5"/>
  <cols>
    <col min="1" max="1" width="6.26953125" customWidth="1"/>
    <col min="3" max="3" width="61" style="415" customWidth="1"/>
    <col min="4" max="4" width="20.453125" customWidth="1"/>
    <col min="5" max="5" width="57" customWidth="1"/>
  </cols>
  <sheetData>
    <row r="2" spans="2:5" ht="18.5">
      <c r="B2" s="228" t="s">
        <v>1199</v>
      </c>
    </row>
    <row r="3" spans="2:5">
      <c r="B3" s="415" t="s">
        <v>1049</v>
      </c>
    </row>
    <row r="4" spans="2:5" ht="18.5">
      <c r="B4" s="228"/>
    </row>
    <row r="5" spans="2:5">
      <c r="D5" s="110" t="s">
        <v>720</v>
      </c>
      <c r="E5" s="110" t="s">
        <v>721</v>
      </c>
    </row>
    <row r="6" spans="2:5" ht="29">
      <c r="D6" s="110" t="s">
        <v>722</v>
      </c>
      <c r="E6" s="110" t="s">
        <v>723</v>
      </c>
    </row>
    <row r="7" spans="2:5">
      <c r="B7" s="588" t="s">
        <v>724</v>
      </c>
      <c r="C7" s="589"/>
      <c r="D7" s="589"/>
      <c r="E7" s="590"/>
    </row>
    <row r="8" spans="2:5">
      <c r="B8" s="509">
        <v>1</v>
      </c>
      <c r="C8" s="510" t="s">
        <v>725</v>
      </c>
      <c r="D8" s="511">
        <v>563043.96</v>
      </c>
      <c r="E8" s="512" t="s">
        <v>726</v>
      </c>
    </row>
    <row r="9" spans="2:5">
      <c r="B9" s="509"/>
      <c r="C9" s="510" t="s">
        <v>727</v>
      </c>
      <c r="D9" s="511">
        <v>563043.96</v>
      </c>
      <c r="E9" s="512" t="s">
        <v>728</v>
      </c>
    </row>
    <row r="10" spans="2:5">
      <c r="B10" s="509"/>
      <c r="C10" s="510" t="s">
        <v>729</v>
      </c>
      <c r="D10" s="511">
        <v>0</v>
      </c>
      <c r="E10" s="512" t="s">
        <v>728</v>
      </c>
    </row>
    <row r="11" spans="2:5">
      <c r="B11" s="509"/>
      <c r="C11" s="510" t="s">
        <v>730</v>
      </c>
      <c r="D11" s="511">
        <v>0</v>
      </c>
      <c r="E11" s="512" t="s">
        <v>728</v>
      </c>
    </row>
    <row r="12" spans="2:5">
      <c r="B12" s="509">
        <v>2</v>
      </c>
      <c r="C12" s="510" t="s">
        <v>731</v>
      </c>
      <c r="D12" s="511">
        <v>2704334.5249999999</v>
      </c>
      <c r="E12" s="512" t="s">
        <v>732</v>
      </c>
    </row>
    <row r="13" spans="2:5">
      <c r="B13" s="509">
        <v>3</v>
      </c>
      <c r="C13" s="510" t="s">
        <v>733</v>
      </c>
      <c r="D13" s="511">
        <v>604468.34699999995</v>
      </c>
      <c r="E13" s="512" t="s">
        <v>734</v>
      </c>
    </row>
    <row r="14" spans="2:5">
      <c r="B14" s="509" t="s">
        <v>735</v>
      </c>
      <c r="C14" s="510" t="s">
        <v>736</v>
      </c>
      <c r="D14" s="511">
        <v>0</v>
      </c>
      <c r="E14" s="512" t="s">
        <v>737</v>
      </c>
    </row>
    <row r="15" spans="2:5" ht="39">
      <c r="B15" s="509">
        <v>4</v>
      </c>
      <c r="C15" s="510" t="s">
        <v>738</v>
      </c>
      <c r="D15" s="511">
        <v>0</v>
      </c>
      <c r="E15" s="512" t="s">
        <v>739</v>
      </c>
    </row>
    <row r="16" spans="2:5" ht="28.5" customHeight="1">
      <c r="B16" s="509">
        <v>5</v>
      </c>
      <c r="C16" s="512" t="s">
        <v>740</v>
      </c>
      <c r="D16" s="511">
        <v>0</v>
      </c>
      <c r="E16" s="513">
        <v>84</v>
      </c>
    </row>
    <row r="17" spans="2:5" ht="29.25" customHeight="1">
      <c r="B17" s="509" t="s">
        <v>741</v>
      </c>
      <c r="C17" s="510" t="s">
        <v>742</v>
      </c>
      <c r="D17" s="511">
        <v>392754.44900000002</v>
      </c>
      <c r="E17" s="512" t="s">
        <v>743</v>
      </c>
    </row>
    <row r="18" spans="2:5">
      <c r="B18" s="514">
        <v>6</v>
      </c>
      <c r="C18" s="515" t="s">
        <v>744</v>
      </c>
      <c r="D18" s="516">
        <v>4264601.2809999995</v>
      </c>
      <c r="E18" s="517"/>
    </row>
    <row r="19" spans="2:5">
      <c r="B19" s="582" t="s">
        <v>745</v>
      </c>
      <c r="C19" s="583"/>
      <c r="D19" s="583"/>
      <c r="E19" s="584"/>
    </row>
    <row r="20" spans="2:5">
      <c r="B20" s="509">
        <v>7</v>
      </c>
      <c r="C20" s="518" t="s">
        <v>746</v>
      </c>
      <c r="D20" s="511">
        <v>-3590.5410000000002</v>
      </c>
      <c r="E20" s="519" t="s">
        <v>747</v>
      </c>
    </row>
    <row r="21" spans="2:5" ht="29.5" customHeight="1">
      <c r="B21" s="509">
        <v>8</v>
      </c>
      <c r="C21" s="518" t="s">
        <v>899</v>
      </c>
      <c r="D21" s="511">
        <v>-67454.038</v>
      </c>
      <c r="E21" s="519" t="s">
        <v>748</v>
      </c>
    </row>
    <row r="22" spans="2:5">
      <c r="B22" s="509">
        <v>9</v>
      </c>
      <c r="C22" s="518" t="s">
        <v>19</v>
      </c>
      <c r="D22" s="511">
        <v>0</v>
      </c>
      <c r="E22" s="519"/>
    </row>
    <row r="23" spans="2:5" ht="52">
      <c r="B23" s="509">
        <v>10</v>
      </c>
      <c r="C23" s="518" t="s">
        <v>749</v>
      </c>
      <c r="D23" s="511">
        <v>0</v>
      </c>
      <c r="E23" s="519" t="s">
        <v>750</v>
      </c>
    </row>
    <row r="24" spans="2:5" ht="26">
      <c r="B24" s="509">
        <v>11</v>
      </c>
      <c r="C24" s="518" t="s">
        <v>751</v>
      </c>
      <c r="D24" s="511">
        <v>0</v>
      </c>
      <c r="E24" s="519" t="s">
        <v>752</v>
      </c>
    </row>
    <row r="25" spans="2:5">
      <c r="B25" s="509">
        <v>12</v>
      </c>
      <c r="C25" s="518" t="s">
        <v>753</v>
      </c>
      <c r="D25" s="511">
        <v>-38417.040000000001</v>
      </c>
      <c r="E25" s="519" t="s">
        <v>754</v>
      </c>
    </row>
    <row r="26" spans="2:5" ht="26">
      <c r="B26" s="509">
        <v>13</v>
      </c>
      <c r="C26" s="518" t="s">
        <v>900</v>
      </c>
      <c r="D26" s="511">
        <v>0</v>
      </c>
      <c r="E26" s="519" t="s">
        <v>755</v>
      </c>
    </row>
    <row r="27" spans="2:5" ht="26">
      <c r="B27" s="509">
        <v>14</v>
      </c>
      <c r="C27" s="518" t="s">
        <v>756</v>
      </c>
      <c r="D27" s="511">
        <v>0</v>
      </c>
      <c r="E27" s="519" t="s">
        <v>757</v>
      </c>
    </row>
    <row r="28" spans="2:5">
      <c r="B28" s="509">
        <v>15</v>
      </c>
      <c r="C28" s="518" t="s">
        <v>758</v>
      </c>
      <c r="D28" s="511">
        <v>0</v>
      </c>
      <c r="E28" s="519" t="s">
        <v>759</v>
      </c>
    </row>
    <row r="29" spans="2:5" ht="26">
      <c r="B29" s="509">
        <v>16</v>
      </c>
      <c r="C29" s="518" t="s">
        <v>760</v>
      </c>
      <c r="D29" s="511">
        <v>-111159.891</v>
      </c>
      <c r="E29" s="519" t="s">
        <v>761</v>
      </c>
    </row>
    <row r="30" spans="2:5" ht="52">
      <c r="B30" s="509">
        <v>17</v>
      </c>
      <c r="C30" s="518" t="s">
        <v>762</v>
      </c>
      <c r="D30" s="511">
        <v>0</v>
      </c>
      <c r="E30" s="519" t="s">
        <v>763</v>
      </c>
    </row>
    <row r="31" spans="2:5" ht="52">
      <c r="B31" s="509">
        <v>18</v>
      </c>
      <c r="C31" s="518" t="s">
        <v>764</v>
      </c>
      <c r="D31" s="511">
        <v>-432557.33</v>
      </c>
      <c r="E31" s="519" t="s">
        <v>765</v>
      </c>
    </row>
    <row r="32" spans="2:5" ht="52">
      <c r="B32" s="509">
        <v>19</v>
      </c>
      <c r="C32" s="518" t="s">
        <v>766</v>
      </c>
      <c r="D32" s="511">
        <v>0</v>
      </c>
      <c r="E32" s="519" t="s">
        <v>767</v>
      </c>
    </row>
    <row r="33" spans="2:5">
      <c r="B33" s="509">
        <v>20</v>
      </c>
      <c r="C33" s="518" t="s">
        <v>19</v>
      </c>
      <c r="D33" s="511">
        <v>0</v>
      </c>
      <c r="E33" s="519"/>
    </row>
    <row r="34" spans="2:5" ht="39">
      <c r="B34" s="509" t="s">
        <v>218</v>
      </c>
      <c r="C34" s="518" t="s">
        <v>768</v>
      </c>
      <c r="D34" s="511">
        <v>0</v>
      </c>
      <c r="E34" s="519" t="s">
        <v>769</v>
      </c>
    </row>
    <row r="35" spans="2:5">
      <c r="B35" s="509" t="s">
        <v>221</v>
      </c>
      <c r="C35" s="518" t="s">
        <v>770</v>
      </c>
      <c r="D35" s="511">
        <v>0</v>
      </c>
      <c r="E35" s="519" t="s">
        <v>771</v>
      </c>
    </row>
    <row r="36" spans="2:5" ht="26">
      <c r="B36" s="509" t="s">
        <v>772</v>
      </c>
      <c r="C36" s="520" t="s">
        <v>773</v>
      </c>
      <c r="D36" s="511">
        <v>0</v>
      </c>
      <c r="E36" s="519" t="s">
        <v>774</v>
      </c>
    </row>
    <row r="37" spans="2:5">
      <c r="B37" s="509" t="s">
        <v>775</v>
      </c>
      <c r="C37" s="518" t="s">
        <v>776</v>
      </c>
      <c r="D37" s="511">
        <v>0</v>
      </c>
      <c r="E37" s="519" t="s">
        <v>777</v>
      </c>
    </row>
    <row r="38" spans="2:5" ht="39">
      <c r="B38" s="509">
        <v>21</v>
      </c>
      <c r="C38" s="518" t="s">
        <v>778</v>
      </c>
      <c r="D38" s="511">
        <v>0</v>
      </c>
      <c r="E38" s="519" t="s">
        <v>779</v>
      </c>
    </row>
    <row r="39" spans="2:5">
      <c r="B39" s="509">
        <v>22</v>
      </c>
      <c r="C39" s="518" t="s">
        <v>780</v>
      </c>
      <c r="D39" s="511">
        <v>0</v>
      </c>
      <c r="E39" s="519" t="s">
        <v>781</v>
      </c>
    </row>
    <row r="40" spans="2:5" ht="39">
      <c r="B40" s="509">
        <v>23</v>
      </c>
      <c r="C40" s="518" t="s">
        <v>782</v>
      </c>
      <c r="D40" s="511">
        <v>0</v>
      </c>
      <c r="E40" s="519" t="s">
        <v>783</v>
      </c>
    </row>
    <row r="41" spans="2:5">
      <c r="B41" s="509">
        <v>24</v>
      </c>
      <c r="C41" s="518" t="s">
        <v>19</v>
      </c>
      <c r="D41" s="511">
        <v>0</v>
      </c>
      <c r="E41" s="519"/>
    </row>
    <row r="42" spans="2:5">
      <c r="B42" s="509">
        <v>25</v>
      </c>
      <c r="C42" s="518" t="s">
        <v>784</v>
      </c>
      <c r="D42" s="511">
        <v>0</v>
      </c>
      <c r="E42" s="519" t="s">
        <v>779</v>
      </c>
    </row>
    <row r="43" spans="2:5">
      <c r="B43" s="509" t="s">
        <v>785</v>
      </c>
      <c r="C43" s="518" t="s">
        <v>786</v>
      </c>
      <c r="D43" s="511">
        <v>0</v>
      </c>
      <c r="E43" s="519" t="s">
        <v>787</v>
      </c>
    </row>
    <row r="44" spans="2:5" ht="52">
      <c r="B44" s="509" t="s">
        <v>788</v>
      </c>
      <c r="C44" s="518" t="s">
        <v>789</v>
      </c>
      <c r="D44" s="511">
        <v>0</v>
      </c>
      <c r="E44" s="519" t="s">
        <v>790</v>
      </c>
    </row>
    <row r="45" spans="2:5">
      <c r="B45" s="509">
        <v>26</v>
      </c>
      <c r="C45" s="518" t="s">
        <v>19</v>
      </c>
      <c r="D45" s="511">
        <v>0</v>
      </c>
      <c r="E45" s="519"/>
    </row>
    <row r="46" spans="2:5" ht="26">
      <c r="B46" s="509">
        <v>27</v>
      </c>
      <c r="C46" s="518" t="s">
        <v>791</v>
      </c>
      <c r="D46" s="511">
        <v>0</v>
      </c>
      <c r="E46" s="519" t="s">
        <v>792</v>
      </c>
    </row>
    <row r="47" spans="2:5">
      <c r="B47" s="509" t="s">
        <v>793</v>
      </c>
      <c r="C47" s="518" t="s">
        <v>794</v>
      </c>
      <c r="D47" s="511">
        <v>22244.778999999999</v>
      </c>
      <c r="E47" s="519" t="s">
        <v>795</v>
      </c>
    </row>
    <row r="48" spans="2:5">
      <c r="B48" s="509">
        <v>28</v>
      </c>
      <c r="C48" s="521" t="s">
        <v>796</v>
      </c>
      <c r="D48" s="511">
        <v>-630934.0610000001</v>
      </c>
      <c r="E48" s="519"/>
    </row>
    <row r="49" spans="2:5">
      <c r="B49" s="509">
        <v>29</v>
      </c>
      <c r="C49" s="521" t="s">
        <v>797</v>
      </c>
      <c r="D49" s="516">
        <v>3633667.22</v>
      </c>
      <c r="E49" s="519"/>
    </row>
    <row r="50" spans="2:5">
      <c r="B50" s="582" t="s">
        <v>798</v>
      </c>
      <c r="C50" s="583"/>
      <c r="D50" s="583"/>
      <c r="E50" s="584"/>
    </row>
    <row r="51" spans="2:5">
      <c r="B51" s="509">
        <v>30</v>
      </c>
      <c r="C51" s="518" t="s">
        <v>799</v>
      </c>
      <c r="D51" s="511">
        <v>405000</v>
      </c>
      <c r="E51" s="512" t="s">
        <v>800</v>
      </c>
    </row>
    <row r="52" spans="2:5" ht="26">
      <c r="B52" s="509">
        <v>31</v>
      </c>
      <c r="C52" s="518" t="s">
        <v>801</v>
      </c>
      <c r="D52" s="511">
        <v>0</v>
      </c>
      <c r="E52" s="512"/>
    </row>
    <row r="53" spans="2:5" ht="26">
      <c r="B53" s="509">
        <v>32</v>
      </c>
      <c r="C53" s="518" t="s">
        <v>802</v>
      </c>
      <c r="D53" s="511">
        <v>0</v>
      </c>
      <c r="E53" s="512"/>
    </row>
    <row r="54" spans="2:5" ht="39">
      <c r="B54" s="509">
        <v>33</v>
      </c>
      <c r="C54" s="518" t="s">
        <v>803</v>
      </c>
      <c r="D54" s="511">
        <v>0</v>
      </c>
      <c r="E54" s="512" t="s">
        <v>804</v>
      </c>
    </row>
    <row r="55" spans="2:5" s="29" customFormat="1" ht="26">
      <c r="B55" s="509" t="s">
        <v>805</v>
      </c>
      <c r="C55" s="518" t="s">
        <v>806</v>
      </c>
      <c r="D55" s="511">
        <v>0</v>
      </c>
      <c r="E55" s="512"/>
    </row>
    <row r="56" spans="2:5" s="29" customFormat="1" ht="26">
      <c r="B56" s="509" t="s">
        <v>807</v>
      </c>
      <c r="C56" s="518" t="s">
        <v>808</v>
      </c>
      <c r="D56" s="511">
        <v>0</v>
      </c>
      <c r="E56" s="512"/>
    </row>
    <row r="57" spans="2:5" ht="39">
      <c r="B57" s="509">
        <v>34</v>
      </c>
      <c r="C57" s="518" t="s">
        <v>809</v>
      </c>
      <c r="D57" s="511">
        <v>0</v>
      </c>
      <c r="E57" s="512" t="s">
        <v>810</v>
      </c>
    </row>
    <row r="58" spans="2:5">
      <c r="B58" s="509">
        <v>35</v>
      </c>
      <c r="C58" s="518" t="s">
        <v>811</v>
      </c>
      <c r="D58" s="511">
        <v>0</v>
      </c>
      <c r="E58" s="512" t="s">
        <v>804</v>
      </c>
    </row>
    <row r="59" spans="2:5">
      <c r="B59" s="514">
        <v>36</v>
      </c>
      <c r="C59" s="521" t="s">
        <v>812</v>
      </c>
      <c r="D59" s="516">
        <v>405000</v>
      </c>
      <c r="E59" s="512"/>
    </row>
    <row r="60" spans="2:5">
      <c r="B60" s="582" t="s">
        <v>813</v>
      </c>
      <c r="C60" s="583"/>
      <c r="D60" s="583"/>
      <c r="E60" s="584"/>
    </row>
    <row r="61" spans="2:5" ht="26">
      <c r="B61" s="509">
        <v>37</v>
      </c>
      <c r="C61" s="518" t="s">
        <v>814</v>
      </c>
      <c r="D61" s="511">
        <v>0</v>
      </c>
      <c r="E61" s="520" t="s">
        <v>815</v>
      </c>
    </row>
    <row r="62" spans="2:5" ht="52">
      <c r="B62" s="509">
        <v>38</v>
      </c>
      <c r="C62" s="518" t="s">
        <v>816</v>
      </c>
      <c r="D62" s="511">
        <v>0</v>
      </c>
      <c r="E62" s="520" t="s">
        <v>817</v>
      </c>
    </row>
    <row r="63" spans="2:5" ht="52">
      <c r="B63" s="509">
        <v>39</v>
      </c>
      <c r="C63" s="518" t="s">
        <v>818</v>
      </c>
      <c r="D63" s="511">
        <v>0</v>
      </c>
      <c r="E63" s="520" t="s">
        <v>819</v>
      </c>
    </row>
    <row r="64" spans="2:5" ht="52">
      <c r="B64" s="509">
        <v>40</v>
      </c>
      <c r="C64" s="518" t="s">
        <v>820</v>
      </c>
      <c r="D64" s="511">
        <v>0</v>
      </c>
      <c r="E64" s="520" t="s">
        <v>821</v>
      </c>
    </row>
    <row r="65" spans="1:5">
      <c r="B65" s="509">
        <v>41</v>
      </c>
      <c r="C65" s="518" t="s">
        <v>19</v>
      </c>
      <c r="D65" s="511">
        <v>0</v>
      </c>
      <c r="E65" s="520"/>
    </row>
    <row r="66" spans="1:5" ht="26">
      <c r="B66" s="509">
        <v>42</v>
      </c>
      <c r="C66" s="518" t="s">
        <v>822</v>
      </c>
      <c r="D66" s="511">
        <v>0</v>
      </c>
      <c r="E66" s="520" t="s">
        <v>823</v>
      </c>
    </row>
    <row r="67" spans="1:5">
      <c r="B67" s="509" t="s">
        <v>824</v>
      </c>
      <c r="C67" s="518" t="s">
        <v>825</v>
      </c>
      <c r="D67" s="511">
        <v>0</v>
      </c>
      <c r="E67" s="520"/>
    </row>
    <row r="68" spans="1:5">
      <c r="B68" s="514">
        <v>43</v>
      </c>
      <c r="C68" s="521" t="s">
        <v>826</v>
      </c>
      <c r="D68" s="511">
        <v>0</v>
      </c>
      <c r="E68" s="520"/>
    </row>
    <row r="69" spans="1:5">
      <c r="B69" s="514">
        <v>44</v>
      </c>
      <c r="C69" s="521" t="s">
        <v>827</v>
      </c>
      <c r="D69" s="516">
        <v>405000</v>
      </c>
      <c r="E69" s="520"/>
    </row>
    <row r="70" spans="1:5">
      <c r="B70" s="514">
        <v>45</v>
      </c>
      <c r="C70" s="521" t="s">
        <v>828</v>
      </c>
      <c r="D70" s="516">
        <v>4038667.22</v>
      </c>
      <c r="E70" s="520"/>
    </row>
    <row r="71" spans="1:5">
      <c r="B71" s="582" t="s">
        <v>829</v>
      </c>
      <c r="C71" s="583"/>
      <c r="D71" s="583"/>
      <c r="E71" s="584"/>
    </row>
    <row r="72" spans="1:5">
      <c r="B72" s="509">
        <v>46</v>
      </c>
      <c r="C72" s="518" t="s">
        <v>799</v>
      </c>
      <c r="D72" s="511">
        <v>403651.03399999999</v>
      </c>
      <c r="E72" s="520" t="s">
        <v>830</v>
      </c>
    </row>
    <row r="73" spans="1:5" ht="39">
      <c r="B73" s="509">
        <v>47</v>
      </c>
      <c r="C73" s="518" t="s">
        <v>831</v>
      </c>
      <c r="D73" s="511">
        <v>0</v>
      </c>
      <c r="E73" s="520" t="s">
        <v>832</v>
      </c>
    </row>
    <row r="74" spans="1:5" s="29" customFormat="1" ht="26">
      <c r="A74" s="227"/>
      <c r="B74" s="509" t="s">
        <v>833</v>
      </c>
      <c r="C74" s="518" t="s">
        <v>834</v>
      </c>
      <c r="D74" s="511">
        <v>0</v>
      </c>
      <c r="E74" s="520"/>
    </row>
    <row r="75" spans="1:5" s="29" customFormat="1" ht="26">
      <c r="A75" s="227"/>
      <c r="B75" s="509" t="s">
        <v>835</v>
      </c>
      <c r="C75" s="518" t="s">
        <v>836</v>
      </c>
      <c r="D75" s="511">
        <v>0</v>
      </c>
      <c r="E75" s="520"/>
    </row>
    <row r="76" spans="1:5" ht="52">
      <c r="B76" s="509">
        <v>48</v>
      </c>
      <c r="C76" s="518" t="s">
        <v>837</v>
      </c>
      <c r="D76" s="511">
        <v>0</v>
      </c>
      <c r="E76" s="520" t="s">
        <v>838</v>
      </c>
    </row>
    <row r="77" spans="1:5">
      <c r="B77" s="509">
        <v>49</v>
      </c>
      <c r="C77" s="518" t="s">
        <v>839</v>
      </c>
      <c r="D77" s="511">
        <v>0</v>
      </c>
      <c r="E77" s="520" t="s">
        <v>832</v>
      </c>
    </row>
    <row r="78" spans="1:5">
      <c r="B78" s="509">
        <v>50</v>
      </c>
      <c r="C78" s="518" t="s">
        <v>840</v>
      </c>
      <c r="D78" s="511">
        <v>0</v>
      </c>
      <c r="E78" s="520" t="s">
        <v>841</v>
      </c>
    </row>
    <row r="79" spans="1:5">
      <c r="B79" s="514">
        <v>51</v>
      </c>
      <c r="C79" s="521" t="s">
        <v>842</v>
      </c>
      <c r="D79" s="516">
        <v>403651.03399999999</v>
      </c>
      <c r="E79" s="522"/>
    </row>
    <row r="80" spans="1:5">
      <c r="B80" s="582" t="s">
        <v>843</v>
      </c>
      <c r="C80" s="583"/>
      <c r="D80" s="583"/>
      <c r="E80" s="584"/>
    </row>
    <row r="81" spans="2:5" ht="26">
      <c r="B81" s="509">
        <v>52</v>
      </c>
      <c r="C81" s="518" t="s">
        <v>844</v>
      </c>
      <c r="D81" s="511">
        <v>0</v>
      </c>
      <c r="E81" s="523" t="s">
        <v>845</v>
      </c>
    </row>
    <row r="82" spans="2:5" ht="65">
      <c r="B82" s="509">
        <v>53</v>
      </c>
      <c r="C82" s="518" t="s">
        <v>846</v>
      </c>
      <c r="D82" s="511">
        <v>0</v>
      </c>
      <c r="E82" s="523" t="s">
        <v>847</v>
      </c>
    </row>
    <row r="83" spans="2:5" ht="52">
      <c r="B83" s="509">
        <v>54</v>
      </c>
      <c r="C83" s="518" t="s">
        <v>848</v>
      </c>
      <c r="D83" s="511">
        <v>-1242.0920000000001</v>
      </c>
      <c r="E83" s="523" t="s">
        <v>849</v>
      </c>
    </row>
    <row r="84" spans="2:5">
      <c r="B84" s="509" t="s">
        <v>850</v>
      </c>
      <c r="C84" s="518" t="s">
        <v>19</v>
      </c>
      <c r="D84" s="511">
        <v>0</v>
      </c>
      <c r="E84" s="523"/>
    </row>
    <row r="85" spans="2:5" ht="52">
      <c r="B85" s="509">
        <v>55</v>
      </c>
      <c r="C85" s="518" t="s">
        <v>851</v>
      </c>
      <c r="D85" s="511">
        <v>0</v>
      </c>
      <c r="E85" s="523" t="s">
        <v>852</v>
      </c>
    </row>
    <row r="86" spans="2:5">
      <c r="B86" s="509">
        <v>56</v>
      </c>
      <c r="C86" s="518" t="s">
        <v>19</v>
      </c>
      <c r="D86" s="511">
        <v>0</v>
      </c>
      <c r="E86" s="523"/>
    </row>
    <row r="87" spans="2:5" ht="26">
      <c r="B87" s="509" t="s">
        <v>853</v>
      </c>
      <c r="C87" s="520" t="s">
        <v>854</v>
      </c>
      <c r="D87" s="511">
        <v>0</v>
      </c>
      <c r="E87" s="523"/>
    </row>
    <row r="88" spans="2:5">
      <c r="B88" s="509" t="s">
        <v>855</v>
      </c>
      <c r="C88" s="520" t="s">
        <v>856</v>
      </c>
      <c r="D88" s="511">
        <v>0</v>
      </c>
      <c r="E88" s="523"/>
    </row>
    <row r="89" spans="2:5">
      <c r="B89" s="514">
        <v>57</v>
      </c>
      <c r="C89" s="522" t="s">
        <v>857</v>
      </c>
      <c r="D89" s="516">
        <v>-1242.0920000000001</v>
      </c>
      <c r="E89" s="523"/>
    </row>
    <row r="90" spans="2:5">
      <c r="B90" s="514">
        <v>58</v>
      </c>
      <c r="C90" s="522" t="s">
        <v>858</v>
      </c>
      <c r="D90" s="516">
        <v>402408.94199999998</v>
      </c>
      <c r="E90" s="523"/>
    </row>
    <row r="91" spans="2:5">
      <c r="B91" s="514">
        <v>59</v>
      </c>
      <c r="C91" s="522" t="s">
        <v>859</v>
      </c>
      <c r="D91" s="516">
        <v>4441076.1619999995</v>
      </c>
      <c r="E91" s="523"/>
    </row>
    <row r="92" spans="2:5">
      <c r="B92" s="514">
        <v>60</v>
      </c>
      <c r="C92" s="522" t="s">
        <v>46</v>
      </c>
      <c r="D92" s="516">
        <v>18188574.735544998</v>
      </c>
      <c r="E92" s="524"/>
    </row>
    <row r="93" spans="2:5">
      <c r="B93" s="582" t="s">
        <v>860</v>
      </c>
      <c r="C93" s="583"/>
      <c r="D93" s="583"/>
      <c r="E93" s="584"/>
    </row>
    <row r="94" spans="2:5">
      <c r="B94" s="509">
        <v>61</v>
      </c>
      <c r="C94" s="518" t="s">
        <v>861</v>
      </c>
      <c r="D94" s="525">
        <v>0.19977745770804739</v>
      </c>
      <c r="E94" s="520" t="s">
        <v>862</v>
      </c>
    </row>
    <row r="95" spans="2:5">
      <c r="B95" s="509">
        <v>62</v>
      </c>
      <c r="C95" s="518" t="s">
        <v>343</v>
      </c>
      <c r="D95" s="525">
        <v>0.22204418316007138</v>
      </c>
      <c r="E95" s="520" t="s">
        <v>863</v>
      </c>
    </row>
    <row r="96" spans="2:5">
      <c r="B96" s="509">
        <v>63</v>
      </c>
      <c r="C96" s="518" t="s">
        <v>705</v>
      </c>
      <c r="D96" s="525">
        <v>0.24416845335995635</v>
      </c>
      <c r="E96" s="520" t="s">
        <v>864</v>
      </c>
    </row>
    <row r="97" spans="2:5">
      <c r="B97" s="509">
        <v>64</v>
      </c>
      <c r="C97" s="518" t="s">
        <v>865</v>
      </c>
      <c r="D97" s="525">
        <v>0.106615</v>
      </c>
      <c r="E97" s="520" t="s">
        <v>866</v>
      </c>
    </row>
    <row r="98" spans="2:5">
      <c r="B98" s="509">
        <v>65</v>
      </c>
      <c r="C98" s="520" t="s">
        <v>867</v>
      </c>
      <c r="D98" s="525">
        <v>2.4999999999999998E-2</v>
      </c>
      <c r="E98" s="526"/>
    </row>
    <row r="99" spans="2:5">
      <c r="B99" s="509">
        <v>66</v>
      </c>
      <c r="C99" s="520" t="s">
        <v>868</v>
      </c>
      <c r="D99" s="525">
        <v>2.4999999999999998E-2</v>
      </c>
      <c r="E99" s="520"/>
    </row>
    <row r="100" spans="2:5">
      <c r="B100" s="509">
        <v>67</v>
      </c>
      <c r="C100" s="520" t="s">
        <v>869</v>
      </c>
      <c r="D100" s="525">
        <v>3.2923229775104032E-3</v>
      </c>
      <c r="E100" s="520"/>
    </row>
    <row r="101" spans="2:5">
      <c r="B101" s="509" t="s">
        <v>870</v>
      </c>
      <c r="C101" s="518" t="s">
        <v>871</v>
      </c>
      <c r="D101" s="525">
        <v>0</v>
      </c>
      <c r="E101" s="520"/>
    </row>
    <row r="102" spans="2:5" ht="26">
      <c r="B102" s="509" t="s">
        <v>872</v>
      </c>
      <c r="C102" s="518" t="s">
        <v>873</v>
      </c>
      <c r="D102" s="525">
        <v>8.3249999999999991E-3</v>
      </c>
      <c r="E102" s="520"/>
    </row>
    <row r="103" spans="2:5" ht="26">
      <c r="B103" s="509">
        <v>68</v>
      </c>
      <c r="C103" s="521" t="s">
        <v>874</v>
      </c>
      <c r="D103" s="525">
        <v>0.15477745770692167</v>
      </c>
      <c r="E103" s="520" t="s">
        <v>875</v>
      </c>
    </row>
    <row r="104" spans="2:5">
      <c r="B104" s="582" t="s">
        <v>876</v>
      </c>
      <c r="C104" s="583"/>
      <c r="D104" s="583"/>
      <c r="E104" s="584"/>
    </row>
    <row r="105" spans="2:5">
      <c r="B105" s="509">
        <v>69</v>
      </c>
      <c r="C105" s="527" t="s">
        <v>19</v>
      </c>
      <c r="D105" s="528"/>
      <c r="E105" s="520"/>
    </row>
    <row r="106" spans="2:5">
      <c r="B106" s="509">
        <v>70</v>
      </c>
      <c r="C106" s="527" t="s">
        <v>19</v>
      </c>
      <c r="D106" s="528"/>
      <c r="E106" s="520"/>
    </row>
    <row r="107" spans="2:5">
      <c r="B107" s="509">
        <v>71</v>
      </c>
      <c r="C107" s="527" t="s">
        <v>19</v>
      </c>
      <c r="D107" s="528"/>
      <c r="E107" s="520"/>
    </row>
    <row r="108" spans="2:5">
      <c r="B108" s="582" t="s">
        <v>877</v>
      </c>
      <c r="C108" s="583"/>
      <c r="D108" s="583"/>
      <c r="E108" s="584"/>
    </row>
    <row r="109" spans="2:5" ht="52">
      <c r="B109" s="529">
        <v>72</v>
      </c>
      <c r="C109" s="530" t="s">
        <v>878</v>
      </c>
      <c r="D109" s="531">
        <v>404397.97758000006</v>
      </c>
      <c r="E109" s="530" t="s">
        <v>879</v>
      </c>
    </row>
    <row r="110" spans="2:5" ht="52">
      <c r="B110" s="509">
        <v>73</v>
      </c>
      <c r="C110" s="518" t="s">
        <v>880</v>
      </c>
      <c r="D110" s="531">
        <v>403803.67745000008</v>
      </c>
      <c r="E110" s="532" t="s">
        <v>881</v>
      </c>
    </row>
    <row r="111" spans="2:5">
      <c r="B111" s="509">
        <v>74</v>
      </c>
      <c r="C111" s="518" t="s">
        <v>19</v>
      </c>
      <c r="D111" s="531">
        <v>0</v>
      </c>
      <c r="E111" s="520"/>
    </row>
    <row r="112" spans="2:5" ht="39">
      <c r="B112" s="509">
        <v>75</v>
      </c>
      <c r="C112" s="518" t="s">
        <v>882</v>
      </c>
      <c r="D112" s="531">
        <v>27244.865000000002</v>
      </c>
      <c r="E112" s="532" t="s">
        <v>883</v>
      </c>
    </row>
    <row r="113" spans="2:6">
      <c r="B113" s="582" t="s">
        <v>884</v>
      </c>
      <c r="C113" s="583"/>
      <c r="D113" s="583"/>
      <c r="E113" s="584"/>
    </row>
    <row r="114" spans="2:6" ht="26">
      <c r="B114" s="509">
        <v>76</v>
      </c>
      <c r="C114" s="518" t="s">
        <v>885</v>
      </c>
      <c r="D114" s="531"/>
      <c r="E114" s="512">
        <v>62</v>
      </c>
    </row>
    <row r="115" spans="2:6" ht="26">
      <c r="B115" s="509">
        <v>77</v>
      </c>
      <c r="C115" s="518" t="s">
        <v>886</v>
      </c>
      <c r="D115" s="531">
        <v>14684709.642110001</v>
      </c>
      <c r="E115" s="512">
        <v>62</v>
      </c>
    </row>
    <row r="116" spans="2:6" ht="26">
      <c r="B116" s="509">
        <v>78</v>
      </c>
      <c r="C116" s="518" t="s">
        <v>887</v>
      </c>
      <c r="D116" s="531"/>
      <c r="E116" s="512">
        <v>62</v>
      </c>
    </row>
    <row r="117" spans="2:6" ht="26">
      <c r="B117" s="509">
        <v>79</v>
      </c>
      <c r="C117" s="518" t="s">
        <v>888</v>
      </c>
      <c r="D117" s="531"/>
      <c r="E117" s="512">
        <v>62</v>
      </c>
      <c r="F117" s="234"/>
    </row>
    <row r="118" spans="2:6">
      <c r="B118" s="585" t="s">
        <v>889</v>
      </c>
      <c r="C118" s="586"/>
      <c r="D118" s="586"/>
      <c r="E118" s="587"/>
    </row>
    <row r="119" spans="2:6" ht="26.5" customHeight="1">
      <c r="B119" s="509">
        <v>80</v>
      </c>
      <c r="C119" s="518" t="s">
        <v>890</v>
      </c>
      <c r="D119" s="531"/>
      <c r="E119" s="520" t="s">
        <v>891</v>
      </c>
    </row>
    <row r="120" spans="2:6" ht="26">
      <c r="B120" s="509">
        <v>81</v>
      </c>
      <c r="C120" s="518" t="s">
        <v>892</v>
      </c>
      <c r="D120" s="531"/>
      <c r="E120" s="520" t="s">
        <v>891</v>
      </c>
    </row>
    <row r="121" spans="2:6">
      <c r="B121" s="509">
        <v>82</v>
      </c>
      <c r="C121" s="518" t="s">
        <v>893</v>
      </c>
      <c r="D121" s="531"/>
      <c r="E121" s="520" t="s">
        <v>894</v>
      </c>
    </row>
    <row r="122" spans="2:6" ht="26">
      <c r="B122" s="509">
        <v>83</v>
      </c>
      <c r="C122" s="518" t="s">
        <v>895</v>
      </c>
      <c r="D122" s="531"/>
      <c r="E122" s="520" t="s">
        <v>894</v>
      </c>
    </row>
    <row r="123" spans="2:6">
      <c r="B123" s="509">
        <v>84</v>
      </c>
      <c r="C123" s="518" t="s">
        <v>896</v>
      </c>
      <c r="D123" s="531"/>
      <c r="E123" s="520" t="s">
        <v>897</v>
      </c>
    </row>
    <row r="124" spans="2:6" ht="26">
      <c r="B124" s="509">
        <v>85</v>
      </c>
      <c r="C124" s="518" t="s">
        <v>898</v>
      </c>
      <c r="D124" s="533"/>
      <c r="E124" s="520" t="s">
        <v>897</v>
      </c>
    </row>
    <row r="125" spans="2:6">
      <c r="B125" s="93"/>
    </row>
    <row r="126" spans="2:6">
      <c r="B126" s="93"/>
    </row>
    <row r="127" spans="2:6">
      <c r="B127" s="235"/>
    </row>
    <row r="128" spans="2:6">
      <c r="B128" s="235"/>
    </row>
    <row r="129" spans="2:2">
      <c r="B129" s="235"/>
    </row>
    <row r="130" spans="2:2">
      <c r="B130" s="235"/>
    </row>
  </sheetData>
  <mergeCells count="11">
    <mergeCell ref="B80:E80"/>
    <mergeCell ref="B7:E7"/>
    <mergeCell ref="B19:E19"/>
    <mergeCell ref="B50:E50"/>
    <mergeCell ref="B60:E60"/>
    <mergeCell ref="B71:E71"/>
    <mergeCell ref="B93:E93"/>
    <mergeCell ref="B104:E104"/>
    <mergeCell ref="B108:E108"/>
    <mergeCell ref="B113:E113"/>
    <mergeCell ref="B118:E1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B1438-0906-4F6F-ADC6-85E36055764D}">
  <dimension ref="B2:L52"/>
  <sheetViews>
    <sheetView zoomScaleNormal="100" workbookViewId="0">
      <selection activeCell="D16" sqref="D16"/>
    </sheetView>
  </sheetViews>
  <sheetFormatPr defaultColWidth="8.7265625" defaultRowHeight="14.5"/>
  <cols>
    <col min="3" max="3" width="56.1796875" customWidth="1"/>
    <col min="4" max="9" width="18.26953125" customWidth="1"/>
    <col min="10" max="10" width="18.26953125" style="29" customWidth="1"/>
    <col min="11" max="12" width="18.26953125" customWidth="1"/>
  </cols>
  <sheetData>
    <row r="2" spans="2:12" ht="18.5">
      <c r="B2" s="228" t="s">
        <v>161</v>
      </c>
      <c r="C2" s="228"/>
      <c r="D2" s="38"/>
      <c r="E2" s="38"/>
      <c r="F2" s="38"/>
      <c r="G2" s="38"/>
      <c r="H2" s="38"/>
      <c r="I2" s="38"/>
      <c r="J2" s="358"/>
      <c r="K2" s="38"/>
      <c r="L2" s="38"/>
    </row>
    <row r="3" spans="2:12">
      <c r="C3" s="302"/>
      <c r="D3" s="38"/>
      <c r="E3" s="38"/>
      <c r="F3" s="38"/>
      <c r="G3" s="38"/>
      <c r="H3" s="38"/>
      <c r="I3" s="38"/>
      <c r="J3" s="358"/>
      <c r="K3" s="38"/>
      <c r="L3" s="38"/>
    </row>
    <row r="4" spans="2:12">
      <c r="B4" s="416"/>
      <c r="C4" s="417"/>
      <c r="D4" s="418">
        <v>1</v>
      </c>
      <c r="E4" s="418">
        <v>2</v>
      </c>
      <c r="F4" s="418">
        <v>3</v>
      </c>
      <c r="G4" s="418">
        <v>4</v>
      </c>
      <c r="H4" s="418">
        <v>5</v>
      </c>
      <c r="I4" s="419">
        <v>6</v>
      </c>
      <c r="J4" s="419">
        <v>7</v>
      </c>
      <c r="K4" s="418">
        <v>8</v>
      </c>
      <c r="L4" s="418">
        <v>9</v>
      </c>
    </row>
    <row r="5" spans="2:12">
      <c r="B5" s="416"/>
      <c r="C5" s="34"/>
      <c r="D5" s="420"/>
      <c r="E5" s="420"/>
      <c r="F5" s="420"/>
      <c r="G5" s="420"/>
      <c r="H5" s="420"/>
      <c r="I5" s="421"/>
      <c r="J5" s="421"/>
      <c r="K5" s="420"/>
      <c r="L5" s="420"/>
    </row>
    <row r="6" spans="2:12" ht="26.5">
      <c r="B6" s="458">
        <v>1</v>
      </c>
      <c r="C6" s="459" t="s">
        <v>162</v>
      </c>
      <c r="D6" s="460" t="s">
        <v>1080</v>
      </c>
      <c r="E6" s="460" t="s">
        <v>1080</v>
      </c>
      <c r="F6" s="460" t="s">
        <v>1080</v>
      </c>
      <c r="G6" s="460" t="s">
        <v>1080</v>
      </c>
      <c r="H6" s="460" t="s">
        <v>1080</v>
      </c>
      <c r="I6" s="460" t="s">
        <v>1080</v>
      </c>
      <c r="J6" s="460" t="s">
        <v>1080</v>
      </c>
      <c r="K6" s="460" t="s">
        <v>1080</v>
      </c>
      <c r="L6" s="460" t="s">
        <v>1080</v>
      </c>
    </row>
    <row r="7" spans="2:12" ht="27">
      <c r="B7" s="458">
        <v>2</v>
      </c>
      <c r="C7" s="459" t="s">
        <v>163</v>
      </c>
      <c r="D7" s="460" t="s">
        <v>1006</v>
      </c>
      <c r="E7" s="461" t="s">
        <v>1081</v>
      </c>
      <c r="F7" s="460" t="s">
        <v>164</v>
      </c>
      <c r="G7" s="461" t="s">
        <v>1082</v>
      </c>
      <c r="H7" s="461" t="s">
        <v>1236</v>
      </c>
      <c r="I7" s="461" t="s">
        <v>165</v>
      </c>
      <c r="J7" s="461" t="s">
        <v>1083</v>
      </c>
      <c r="K7" s="461" t="s">
        <v>1237</v>
      </c>
      <c r="L7" s="461" t="s">
        <v>1238</v>
      </c>
    </row>
    <row r="8" spans="2:12">
      <c r="B8" s="458" t="s">
        <v>166</v>
      </c>
      <c r="C8" s="459" t="s">
        <v>167</v>
      </c>
      <c r="D8" s="462" t="s">
        <v>168</v>
      </c>
      <c r="E8" s="463" t="s">
        <v>168</v>
      </c>
      <c r="F8" s="462" t="s">
        <v>168</v>
      </c>
      <c r="G8" s="463" t="s">
        <v>168</v>
      </c>
      <c r="H8" s="463" t="s">
        <v>168</v>
      </c>
      <c r="I8" s="463" t="s">
        <v>168</v>
      </c>
      <c r="J8" s="463" t="s">
        <v>168</v>
      </c>
      <c r="K8" s="463" t="s">
        <v>168</v>
      </c>
      <c r="L8" s="463" t="s">
        <v>168</v>
      </c>
    </row>
    <row r="9" spans="2:12">
      <c r="B9" s="458">
        <v>3</v>
      </c>
      <c r="C9" s="459" t="s">
        <v>169</v>
      </c>
      <c r="D9" s="460" t="s">
        <v>170</v>
      </c>
      <c r="E9" s="461" t="s">
        <v>170</v>
      </c>
      <c r="F9" s="460" t="s">
        <v>170</v>
      </c>
      <c r="G9" s="461" t="s">
        <v>170</v>
      </c>
      <c r="H9" s="461" t="s">
        <v>170</v>
      </c>
      <c r="I9" s="461" t="s">
        <v>170</v>
      </c>
      <c r="J9" s="461" t="s">
        <v>170</v>
      </c>
      <c r="K9" s="461" t="s">
        <v>170</v>
      </c>
      <c r="L9" s="461" t="s">
        <v>170</v>
      </c>
    </row>
    <row r="10" spans="2:12" ht="27">
      <c r="B10" s="458" t="s">
        <v>171</v>
      </c>
      <c r="C10" s="459" t="s">
        <v>172</v>
      </c>
      <c r="D10" s="460" t="s">
        <v>173</v>
      </c>
      <c r="E10" s="461" t="s">
        <v>173</v>
      </c>
      <c r="F10" s="460" t="s">
        <v>173</v>
      </c>
      <c r="G10" s="461" t="s">
        <v>173</v>
      </c>
      <c r="H10" s="461" t="s">
        <v>173</v>
      </c>
      <c r="I10" s="461" t="s">
        <v>173</v>
      </c>
      <c r="J10" s="461" t="s">
        <v>173</v>
      </c>
      <c r="K10" s="461" t="s">
        <v>173</v>
      </c>
      <c r="L10" s="461" t="s">
        <v>173</v>
      </c>
    </row>
    <row r="11" spans="2:12">
      <c r="B11" s="458"/>
      <c r="C11" s="464" t="s">
        <v>174</v>
      </c>
      <c r="D11" s="460"/>
      <c r="E11" s="461"/>
      <c r="F11" s="460"/>
      <c r="G11" s="461"/>
      <c r="H11" s="461"/>
      <c r="I11" s="461"/>
      <c r="J11" s="461"/>
      <c r="K11" s="461"/>
      <c r="L11" s="461"/>
    </row>
    <row r="12" spans="2:12" ht="27">
      <c r="B12" s="458">
        <v>4</v>
      </c>
      <c r="C12" s="459" t="s">
        <v>175</v>
      </c>
      <c r="D12" s="460" t="s">
        <v>176</v>
      </c>
      <c r="E12" s="461" t="s">
        <v>176</v>
      </c>
      <c r="F12" s="460" t="s">
        <v>177</v>
      </c>
      <c r="G12" s="461" t="s">
        <v>177</v>
      </c>
      <c r="H12" s="461" t="s">
        <v>177</v>
      </c>
      <c r="I12" s="461" t="s">
        <v>19</v>
      </c>
      <c r="J12" s="461" t="s">
        <v>19</v>
      </c>
      <c r="K12" s="461" t="s">
        <v>19</v>
      </c>
      <c r="L12" s="461" t="s">
        <v>19</v>
      </c>
    </row>
    <row r="13" spans="2:12">
      <c r="B13" s="458">
        <v>5</v>
      </c>
      <c r="C13" s="459" t="s">
        <v>178</v>
      </c>
      <c r="D13" s="460" t="s">
        <v>176</v>
      </c>
      <c r="E13" s="461" t="s">
        <v>176</v>
      </c>
      <c r="F13" s="460" t="s">
        <v>177</v>
      </c>
      <c r="G13" s="461" t="s">
        <v>177</v>
      </c>
      <c r="H13" s="461" t="s">
        <v>177</v>
      </c>
      <c r="I13" s="461" t="s">
        <v>19</v>
      </c>
      <c r="J13" s="461" t="s">
        <v>19</v>
      </c>
      <c r="K13" s="461" t="s">
        <v>19</v>
      </c>
      <c r="L13" s="461" t="s">
        <v>19</v>
      </c>
    </row>
    <row r="14" spans="2:12" ht="27">
      <c r="B14" s="458">
        <v>6</v>
      </c>
      <c r="C14" s="459" t="s">
        <v>179</v>
      </c>
      <c r="D14" s="462" t="s">
        <v>180</v>
      </c>
      <c r="E14" s="463" t="s">
        <v>180</v>
      </c>
      <c r="F14" s="462" t="s">
        <v>180</v>
      </c>
      <c r="G14" s="463" t="s">
        <v>180</v>
      </c>
      <c r="H14" s="463" t="s">
        <v>180</v>
      </c>
      <c r="I14" s="463" t="s">
        <v>180</v>
      </c>
      <c r="J14" s="463" t="s">
        <v>180</v>
      </c>
      <c r="K14" s="463" t="s">
        <v>180</v>
      </c>
      <c r="L14" s="463" t="s">
        <v>180</v>
      </c>
    </row>
    <row r="15" spans="2:12" ht="91.5">
      <c r="B15" s="458">
        <v>7</v>
      </c>
      <c r="C15" s="459" t="s">
        <v>181</v>
      </c>
      <c r="D15" s="460" t="s">
        <v>182</v>
      </c>
      <c r="E15" s="461" t="s">
        <v>182</v>
      </c>
      <c r="F15" s="460" t="s">
        <v>183</v>
      </c>
      <c r="G15" s="461" t="s">
        <v>183</v>
      </c>
      <c r="H15" s="461" t="s">
        <v>183</v>
      </c>
      <c r="I15" s="461" t="s">
        <v>184</v>
      </c>
      <c r="J15" s="461" t="s">
        <v>184</v>
      </c>
      <c r="K15" s="461" t="s">
        <v>184</v>
      </c>
      <c r="L15" s="461" t="s">
        <v>184</v>
      </c>
    </row>
    <row r="16" spans="2:12" ht="27">
      <c r="B16" s="458">
        <v>8</v>
      </c>
      <c r="C16" s="459" t="s">
        <v>185</v>
      </c>
      <c r="D16" s="465" t="s">
        <v>1007</v>
      </c>
      <c r="E16" s="466" t="s">
        <v>1084</v>
      </c>
      <c r="F16" s="465" t="s">
        <v>187</v>
      </c>
      <c r="G16" s="466" t="s">
        <v>1085</v>
      </c>
      <c r="H16" s="466" t="s">
        <v>186</v>
      </c>
      <c r="I16" s="466" t="s">
        <v>189</v>
      </c>
      <c r="J16" s="466" t="s">
        <v>1086</v>
      </c>
      <c r="K16" s="466" t="s">
        <v>188</v>
      </c>
      <c r="L16" s="466" t="s">
        <v>187</v>
      </c>
    </row>
    <row r="17" spans="2:12">
      <c r="B17" s="458">
        <v>9</v>
      </c>
      <c r="C17" s="459" t="s">
        <v>190</v>
      </c>
      <c r="D17" s="465" t="s">
        <v>1007</v>
      </c>
      <c r="E17" s="466" t="s">
        <v>1084</v>
      </c>
      <c r="F17" s="465" t="s">
        <v>187</v>
      </c>
      <c r="G17" s="466" t="s">
        <v>1085</v>
      </c>
      <c r="H17" s="466" t="s">
        <v>186</v>
      </c>
      <c r="I17" s="466" t="s">
        <v>189</v>
      </c>
      <c r="J17" s="466" t="s">
        <v>1086</v>
      </c>
      <c r="K17" s="466" t="s">
        <v>188</v>
      </c>
      <c r="L17" s="466" t="s">
        <v>187</v>
      </c>
    </row>
    <row r="18" spans="2:12">
      <c r="B18" s="458" t="s">
        <v>191</v>
      </c>
      <c r="C18" s="459" t="s">
        <v>192</v>
      </c>
      <c r="D18" s="460">
        <v>100</v>
      </c>
      <c r="E18" s="461">
        <v>100</v>
      </c>
      <c r="F18" s="460">
        <v>100</v>
      </c>
      <c r="G18" s="461">
        <v>100</v>
      </c>
      <c r="H18" s="461">
        <v>100</v>
      </c>
      <c r="I18" s="461">
        <v>100</v>
      </c>
      <c r="J18" s="461">
        <v>100</v>
      </c>
      <c r="K18" s="461">
        <v>100</v>
      </c>
      <c r="L18" s="461">
        <v>100</v>
      </c>
    </row>
    <row r="19" spans="2:12">
      <c r="B19" s="458" t="s">
        <v>193</v>
      </c>
      <c r="C19" s="459" t="s">
        <v>194</v>
      </c>
      <c r="D19" s="460">
        <v>100</v>
      </c>
      <c r="E19" s="461">
        <v>100</v>
      </c>
      <c r="F19" s="460">
        <v>100</v>
      </c>
      <c r="G19" s="461">
        <v>100</v>
      </c>
      <c r="H19" s="461">
        <v>100</v>
      </c>
      <c r="I19" s="461">
        <v>100</v>
      </c>
      <c r="J19" s="461">
        <v>100</v>
      </c>
      <c r="K19" s="461">
        <v>100</v>
      </c>
      <c r="L19" s="461">
        <v>100</v>
      </c>
    </row>
    <row r="20" spans="2:12" ht="26.5">
      <c r="B20" s="458">
        <v>10</v>
      </c>
      <c r="C20" s="459" t="s">
        <v>195</v>
      </c>
      <c r="D20" s="460" t="s">
        <v>196</v>
      </c>
      <c r="E20" s="461" t="s">
        <v>196</v>
      </c>
      <c r="F20" s="460" t="s">
        <v>197</v>
      </c>
      <c r="G20" s="461" t="s">
        <v>197</v>
      </c>
      <c r="H20" s="461" t="s">
        <v>197</v>
      </c>
      <c r="I20" s="461" t="s">
        <v>197</v>
      </c>
      <c r="J20" s="461" t="s">
        <v>197</v>
      </c>
      <c r="K20" s="461" t="s">
        <v>197</v>
      </c>
      <c r="L20" s="461" t="s">
        <v>197</v>
      </c>
    </row>
    <row r="21" spans="2:12">
      <c r="B21" s="458">
        <v>11</v>
      </c>
      <c r="C21" s="459" t="s">
        <v>198</v>
      </c>
      <c r="D21" s="467">
        <v>44887</v>
      </c>
      <c r="E21" s="468">
        <v>45076</v>
      </c>
      <c r="F21" s="467">
        <v>44531</v>
      </c>
      <c r="G21" s="468">
        <v>45198</v>
      </c>
      <c r="H21" s="468">
        <v>45434</v>
      </c>
      <c r="I21" s="468">
        <v>44365</v>
      </c>
      <c r="J21" s="468">
        <v>45261</v>
      </c>
      <c r="K21" s="468">
        <v>45579</v>
      </c>
      <c r="L21" s="468">
        <v>45616</v>
      </c>
    </row>
    <row r="22" spans="2:12">
      <c r="B22" s="458">
        <v>12</v>
      </c>
      <c r="C22" s="459" t="s">
        <v>199</v>
      </c>
      <c r="D22" s="460" t="s">
        <v>200</v>
      </c>
      <c r="E22" s="461" t="s">
        <v>200</v>
      </c>
      <c r="F22" s="461" t="s">
        <v>201</v>
      </c>
      <c r="G22" s="461" t="s">
        <v>201</v>
      </c>
      <c r="H22" s="461" t="s">
        <v>201</v>
      </c>
      <c r="I22" s="461" t="s">
        <v>201</v>
      </c>
      <c r="J22" s="461" t="s">
        <v>201</v>
      </c>
      <c r="K22" s="461" t="s">
        <v>201</v>
      </c>
      <c r="L22" s="461" t="s">
        <v>201</v>
      </c>
    </row>
    <row r="23" spans="2:12">
      <c r="B23" s="458">
        <v>13</v>
      </c>
      <c r="C23" s="459" t="s">
        <v>202</v>
      </c>
      <c r="D23" s="467" t="s">
        <v>200</v>
      </c>
      <c r="E23" s="468" t="s">
        <v>200</v>
      </c>
      <c r="F23" s="467">
        <v>48442</v>
      </c>
      <c r="G23" s="468">
        <v>48851</v>
      </c>
      <c r="H23" s="468">
        <v>49178</v>
      </c>
      <c r="I23" s="469">
        <v>46191</v>
      </c>
      <c r="J23" s="469">
        <v>47818</v>
      </c>
      <c r="K23" s="469">
        <v>47405</v>
      </c>
      <c r="L23" s="469">
        <v>48172</v>
      </c>
    </row>
    <row r="24" spans="2:12">
      <c r="B24" s="458">
        <v>14</v>
      </c>
      <c r="C24" s="459" t="s">
        <v>203</v>
      </c>
      <c r="D24" s="470" t="s">
        <v>173</v>
      </c>
      <c r="E24" s="471" t="s">
        <v>173</v>
      </c>
      <c r="F24" s="470" t="s">
        <v>173</v>
      </c>
      <c r="G24" s="471" t="s">
        <v>173</v>
      </c>
      <c r="H24" s="471" t="s">
        <v>173</v>
      </c>
      <c r="I24" s="471" t="s">
        <v>173</v>
      </c>
      <c r="J24" s="471" t="s">
        <v>173</v>
      </c>
      <c r="K24" s="471" t="s">
        <v>173</v>
      </c>
      <c r="L24" s="471" t="s">
        <v>173</v>
      </c>
    </row>
    <row r="25" spans="2:12" ht="26.5">
      <c r="B25" s="458">
        <v>15</v>
      </c>
      <c r="C25" s="459" t="s">
        <v>204</v>
      </c>
      <c r="D25" s="467" t="s">
        <v>1008</v>
      </c>
      <c r="E25" s="468" t="s">
        <v>1087</v>
      </c>
      <c r="F25" s="467" t="s">
        <v>205</v>
      </c>
      <c r="G25" s="468" t="s">
        <v>1088</v>
      </c>
      <c r="H25" s="468" t="s">
        <v>1239</v>
      </c>
      <c r="I25" s="469" t="s">
        <v>206</v>
      </c>
      <c r="J25" s="469" t="s">
        <v>1089</v>
      </c>
      <c r="K25" s="469" t="s">
        <v>1240</v>
      </c>
      <c r="L25" s="469" t="s">
        <v>1241</v>
      </c>
    </row>
    <row r="26" spans="2:12" ht="26.5">
      <c r="B26" s="458">
        <v>16</v>
      </c>
      <c r="C26" s="459" t="s">
        <v>207</v>
      </c>
      <c r="D26" s="460" t="s">
        <v>208</v>
      </c>
      <c r="E26" s="461" t="s">
        <v>208</v>
      </c>
      <c r="F26" s="460"/>
      <c r="G26" s="461"/>
      <c r="H26" s="461"/>
      <c r="I26" s="461"/>
      <c r="J26" s="461"/>
      <c r="K26" s="461"/>
      <c r="L26" s="461"/>
    </row>
    <row r="27" spans="2:12">
      <c r="B27" s="472"/>
      <c r="C27" s="464" t="s">
        <v>209</v>
      </c>
      <c r="D27" s="460"/>
      <c r="E27" s="473"/>
      <c r="F27" s="460"/>
      <c r="G27" s="461"/>
      <c r="H27" s="461"/>
      <c r="I27" s="461"/>
      <c r="J27" s="461"/>
      <c r="K27" s="461"/>
      <c r="L27" s="461"/>
    </row>
    <row r="28" spans="2:12">
      <c r="B28" s="458">
        <v>17</v>
      </c>
      <c r="C28" s="459" t="s">
        <v>210</v>
      </c>
      <c r="D28" s="470" t="s">
        <v>1009</v>
      </c>
      <c r="E28" s="471" t="s">
        <v>1009</v>
      </c>
      <c r="F28" s="470" t="s">
        <v>212</v>
      </c>
      <c r="G28" s="471" t="s">
        <v>1009</v>
      </c>
      <c r="H28" s="471" t="s">
        <v>1009</v>
      </c>
      <c r="I28" s="471" t="s">
        <v>211</v>
      </c>
      <c r="J28" s="471" t="s">
        <v>1009</v>
      </c>
      <c r="K28" s="471" t="s">
        <v>1009</v>
      </c>
      <c r="L28" s="471" t="s">
        <v>1009</v>
      </c>
    </row>
    <row r="29" spans="2:12" ht="26.5">
      <c r="B29" s="591">
        <v>18</v>
      </c>
      <c r="C29" s="592" t="s">
        <v>213</v>
      </c>
      <c r="D29" s="460" t="s">
        <v>1010</v>
      </c>
      <c r="E29" s="461" t="s">
        <v>1090</v>
      </c>
      <c r="F29" s="474" t="s">
        <v>214</v>
      </c>
      <c r="G29" s="475" t="s">
        <v>1091</v>
      </c>
      <c r="H29" s="475" t="s">
        <v>1242</v>
      </c>
      <c r="I29" s="475" t="s">
        <v>215</v>
      </c>
      <c r="J29" s="475" t="s">
        <v>1092</v>
      </c>
      <c r="K29" s="475" t="s">
        <v>1243</v>
      </c>
      <c r="L29" s="475" t="s">
        <v>1244</v>
      </c>
    </row>
    <row r="30" spans="2:12">
      <c r="B30" s="591"/>
      <c r="C30" s="592"/>
      <c r="D30" s="460"/>
      <c r="E30" s="473"/>
      <c r="F30" s="460"/>
      <c r="G30" s="461"/>
      <c r="H30" s="461"/>
      <c r="I30" s="461"/>
      <c r="J30" s="461"/>
      <c r="K30" s="461"/>
      <c r="L30" s="461"/>
    </row>
    <row r="31" spans="2:12">
      <c r="B31" s="458">
        <v>19</v>
      </c>
      <c r="C31" s="459" t="s">
        <v>216</v>
      </c>
      <c r="D31" s="470" t="s">
        <v>217</v>
      </c>
      <c r="E31" s="471" t="s">
        <v>217</v>
      </c>
      <c r="F31" s="471" t="s">
        <v>217</v>
      </c>
      <c r="G31" s="471" t="s">
        <v>217</v>
      </c>
      <c r="H31" s="471" t="s">
        <v>217</v>
      </c>
      <c r="I31" s="471" t="s">
        <v>217</v>
      </c>
      <c r="J31" s="471" t="s">
        <v>217</v>
      </c>
      <c r="K31" s="471" t="s">
        <v>217</v>
      </c>
      <c r="L31" s="471" t="s">
        <v>217</v>
      </c>
    </row>
    <row r="32" spans="2:12">
      <c r="B32" s="458" t="s">
        <v>218</v>
      </c>
      <c r="C32" s="459" t="s">
        <v>219</v>
      </c>
      <c r="D32" s="470" t="s">
        <v>220</v>
      </c>
      <c r="E32" s="471" t="s">
        <v>220</v>
      </c>
      <c r="F32" s="471" t="s">
        <v>220</v>
      </c>
      <c r="G32" s="471" t="s">
        <v>220</v>
      </c>
      <c r="H32" s="471" t="s">
        <v>220</v>
      </c>
      <c r="I32" s="471" t="s">
        <v>220</v>
      </c>
      <c r="J32" s="471" t="s">
        <v>220</v>
      </c>
      <c r="K32" s="471" t="s">
        <v>220</v>
      </c>
      <c r="L32" s="471" t="s">
        <v>220</v>
      </c>
    </row>
    <row r="33" spans="2:12">
      <c r="B33" s="458" t="s">
        <v>221</v>
      </c>
      <c r="C33" s="459" t="s">
        <v>222</v>
      </c>
      <c r="D33" s="470" t="s">
        <v>220</v>
      </c>
      <c r="E33" s="471" t="s">
        <v>220</v>
      </c>
      <c r="F33" s="471" t="s">
        <v>220</v>
      </c>
      <c r="G33" s="471" t="s">
        <v>220</v>
      </c>
      <c r="H33" s="471" t="s">
        <v>220</v>
      </c>
      <c r="I33" s="471" t="s">
        <v>220</v>
      </c>
      <c r="J33" s="471" t="s">
        <v>220</v>
      </c>
      <c r="K33" s="471" t="s">
        <v>220</v>
      </c>
      <c r="L33" s="471" t="s">
        <v>220</v>
      </c>
    </row>
    <row r="34" spans="2:12">
      <c r="B34" s="458">
        <v>21</v>
      </c>
      <c r="C34" s="459" t="s">
        <v>223</v>
      </c>
      <c r="D34" s="470" t="s">
        <v>173</v>
      </c>
      <c r="E34" s="471" t="s">
        <v>173</v>
      </c>
      <c r="F34" s="471" t="s">
        <v>173</v>
      </c>
      <c r="G34" s="471" t="s">
        <v>173</v>
      </c>
      <c r="H34" s="471" t="s">
        <v>173</v>
      </c>
      <c r="I34" s="471" t="s">
        <v>173</v>
      </c>
      <c r="J34" s="471" t="s">
        <v>173</v>
      </c>
      <c r="K34" s="471" t="s">
        <v>173</v>
      </c>
      <c r="L34" s="471" t="s">
        <v>173</v>
      </c>
    </row>
    <row r="35" spans="2:12">
      <c r="B35" s="458">
        <v>22</v>
      </c>
      <c r="C35" s="459" t="s">
        <v>224</v>
      </c>
      <c r="D35" s="470" t="s">
        <v>225</v>
      </c>
      <c r="E35" s="471" t="s">
        <v>225</v>
      </c>
      <c r="F35" s="471"/>
      <c r="G35" s="471"/>
      <c r="H35" s="471"/>
      <c r="I35" s="471"/>
      <c r="J35" s="471"/>
      <c r="K35" s="471"/>
      <c r="L35" s="471"/>
    </row>
    <row r="36" spans="2:12">
      <c r="B36" s="458">
        <v>23</v>
      </c>
      <c r="C36" s="459" t="s">
        <v>226</v>
      </c>
      <c r="D36" s="470" t="s">
        <v>227</v>
      </c>
      <c r="E36" s="471" t="s">
        <v>227</v>
      </c>
      <c r="F36" s="471" t="s">
        <v>227</v>
      </c>
      <c r="G36" s="471" t="s">
        <v>227</v>
      </c>
      <c r="H36" s="471" t="s">
        <v>227</v>
      </c>
      <c r="I36" s="471" t="s">
        <v>227</v>
      </c>
      <c r="J36" s="471" t="s">
        <v>227</v>
      </c>
      <c r="K36" s="471" t="s">
        <v>227</v>
      </c>
      <c r="L36" s="471" t="s">
        <v>227</v>
      </c>
    </row>
    <row r="37" spans="2:12">
      <c r="B37" s="458">
        <v>24</v>
      </c>
      <c r="C37" s="459" t="s">
        <v>228</v>
      </c>
      <c r="D37" s="470"/>
      <c r="E37" s="471"/>
      <c r="F37" s="461"/>
      <c r="G37" s="461"/>
      <c r="H37" s="461"/>
      <c r="I37" s="461"/>
      <c r="J37" s="461"/>
      <c r="K37" s="461"/>
      <c r="L37" s="461"/>
    </row>
    <row r="38" spans="2:12">
      <c r="B38" s="458">
        <v>25</v>
      </c>
      <c r="C38" s="459" t="s">
        <v>229</v>
      </c>
      <c r="D38" s="470"/>
      <c r="E38" s="471"/>
      <c r="F38" s="461"/>
      <c r="G38" s="461"/>
      <c r="H38" s="461"/>
      <c r="I38" s="461"/>
      <c r="J38" s="461"/>
      <c r="K38" s="461"/>
      <c r="L38" s="461"/>
    </row>
    <row r="39" spans="2:12">
      <c r="B39" s="458">
        <v>26</v>
      </c>
      <c r="C39" s="459" t="s">
        <v>230</v>
      </c>
      <c r="D39" s="476"/>
      <c r="E39" s="477"/>
      <c r="F39" s="461"/>
      <c r="G39" s="461"/>
      <c r="H39" s="461"/>
      <c r="I39" s="461"/>
      <c r="J39" s="461"/>
      <c r="K39" s="461"/>
      <c r="L39" s="461"/>
    </row>
    <row r="40" spans="2:12">
      <c r="B40" s="458">
        <v>27</v>
      </c>
      <c r="C40" s="459" t="s">
        <v>231</v>
      </c>
      <c r="D40" s="470"/>
      <c r="E40" s="471"/>
      <c r="F40" s="461"/>
      <c r="G40" s="461"/>
      <c r="H40" s="461"/>
      <c r="I40" s="461"/>
      <c r="J40" s="461"/>
      <c r="K40" s="461"/>
      <c r="L40" s="461"/>
    </row>
    <row r="41" spans="2:12">
      <c r="B41" s="458">
        <v>28</v>
      </c>
      <c r="C41" s="459" t="s">
        <v>232</v>
      </c>
      <c r="D41" s="470"/>
      <c r="E41" s="471"/>
      <c r="F41" s="461"/>
      <c r="G41" s="461"/>
      <c r="H41" s="461"/>
      <c r="I41" s="461"/>
      <c r="J41" s="461"/>
      <c r="K41" s="461"/>
      <c r="L41" s="461"/>
    </row>
    <row r="42" spans="2:12" ht="27">
      <c r="B42" s="458">
        <v>29</v>
      </c>
      <c r="C42" s="459" t="s">
        <v>233</v>
      </c>
      <c r="D42" s="470"/>
      <c r="E42" s="471"/>
      <c r="F42" s="461"/>
      <c r="G42" s="461"/>
      <c r="H42" s="461"/>
      <c r="I42" s="461"/>
      <c r="J42" s="461"/>
      <c r="K42" s="461"/>
      <c r="L42" s="461"/>
    </row>
    <row r="43" spans="2:12">
      <c r="B43" s="458">
        <v>30</v>
      </c>
      <c r="C43" s="459" t="s">
        <v>234</v>
      </c>
      <c r="D43" s="470" t="s">
        <v>235</v>
      </c>
      <c r="E43" s="471" t="s">
        <v>235</v>
      </c>
      <c r="F43" s="471" t="s">
        <v>235</v>
      </c>
      <c r="G43" s="471" t="s">
        <v>235</v>
      </c>
      <c r="H43" s="471" t="s">
        <v>235</v>
      </c>
      <c r="I43" s="471" t="s">
        <v>235</v>
      </c>
      <c r="J43" s="471" t="s">
        <v>235</v>
      </c>
      <c r="K43" s="471" t="s">
        <v>235</v>
      </c>
      <c r="L43" s="471" t="s">
        <v>235</v>
      </c>
    </row>
    <row r="44" spans="2:12" ht="115.5" customHeight="1">
      <c r="B44" s="458">
        <v>31</v>
      </c>
      <c r="C44" s="459" t="s">
        <v>236</v>
      </c>
      <c r="D44" s="470" t="s">
        <v>1093</v>
      </c>
      <c r="E44" s="471" t="s">
        <v>1093</v>
      </c>
      <c r="F44" s="461" t="s">
        <v>237</v>
      </c>
      <c r="G44" s="461" t="s">
        <v>237</v>
      </c>
      <c r="H44" s="461" t="s">
        <v>237</v>
      </c>
      <c r="I44" s="461" t="s">
        <v>237</v>
      </c>
      <c r="J44" s="461" t="s">
        <v>237</v>
      </c>
      <c r="K44" s="461" t="s">
        <v>237</v>
      </c>
      <c r="L44" s="461" t="s">
        <v>237</v>
      </c>
    </row>
    <row r="45" spans="2:12">
      <c r="B45" s="458">
        <v>32</v>
      </c>
      <c r="C45" s="459" t="s">
        <v>238</v>
      </c>
      <c r="D45" s="470" t="s">
        <v>239</v>
      </c>
      <c r="E45" s="471" t="s">
        <v>239</v>
      </c>
      <c r="F45" s="461" t="s">
        <v>239</v>
      </c>
      <c r="G45" s="461" t="s">
        <v>239</v>
      </c>
      <c r="H45" s="461" t="s">
        <v>239</v>
      </c>
      <c r="I45" s="461" t="s">
        <v>239</v>
      </c>
      <c r="J45" s="461" t="s">
        <v>239</v>
      </c>
      <c r="K45" s="461" t="s">
        <v>239</v>
      </c>
      <c r="L45" s="461" t="s">
        <v>239</v>
      </c>
    </row>
    <row r="46" spans="2:12">
      <c r="B46" s="458">
        <v>33</v>
      </c>
      <c r="C46" s="459" t="s">
        <v>240</v>
      </c>
      <c r="D46" s="476" t="s">
        <v>241</v>
      </c>
      <c r="E46" s="477" t="s">
        <v>241</v>
      </c>
      <c r="F46" s="461" t="s">
        <v>242</v>
      </c>
      <c r="G46" s="461" t="s">
        <v>242</v>
      </c>
      <c r="H46" s="461" t="s">
        <v>242</v>
      </c>
      <c r="I46" s="461" t="s">
        <v>242</v>
      </c>
      <c r="J46" s="461" t="s">
        <v>242</v>
      </c>
      <c r="K46" s="461" t="s">
        <v>242</v>
      </c>
      <c r="L46" s="461" t="s">
        <v>242</v>
      </c>
    </row>
    <row r="47" spans="2:12" ht="91">
      <c r="B47" s="458">
        <v>34</v>
      </c>
      <c r="C47" s="459" t="s">
        <v>243</v>
      </c>
      <c r="D47" s="470" t="s">
        <v>244</v>
      </c>
      <c r="E47" s="471" t="s">
        <v>244</v>
      </c>
      <c r="F47" s="461"/>
      <c r="G47" s="461"/>
      <c r="H47" s="461"/>
      <c r="I47" s="461"/>
      <c r="J47" s="461"/>
      <c r="K47" s="461"/>
      <c r="L47" s="461"/>
    </row>
    <row r="48" spans="2:12">
      <c r="B48" s="458" t="s">
        <v>245</v>
      </c>
      <c r="C48" s="459" t="s">
        <v>246</v>
      </c>
      <c r="D48" s="470" t="s">
        <v>247</v>
      </c>
      <c r="E48" s="471" t="s">
        <v>247</v>
      </c>
      <c r="F48" s="471" t="s">
        <v>247</v>
      </c>
      <c r="G48" s="471" t="s">
        <v>247</v>
      </c>
      <c r="H48" s="471" t="s">
        <v>247</v>
      </c>
      <c r="I48" s="471" t="s">
        <v>248</v>
      </c>
      <c r="J48" s="471" t="s">
        <v>248</v>
      </c>
      <c r="K48" s="471" t="s">
        <v>248</v>
      </c>
      <c r="L48" s="471" t="s">
        <v>248</v>
      </c>
    </row>
    <row r="49" spans="2:12" ht="78.5">
      <c r="B49" s="458" t="s">
        <v>249</v>
      </c>
      <c r="C49" s="459" t="s">
        <v>250</v>
      </c>
      <c r="D49" s="462" t="s">
        <v>251</v>
      </c>
      <c r="E49" s="463" t="s">
        <v>251</v>
      </c>
      <c r="F49" s="463" t="s">
        <v>252</v>
      </c>
      <c r="G49" s="463" t="s">
        <v>252</v>
      </c>
      <c r="H49" s="463" t="s">
        <v>252</v>
      </c>
      <c r="I49" s="461" t="s">
        <v>253</v>
      </c>
      <c r="J49" s="461" t="s">
        <v>253</v>
      </c>
      <c r="K49" s="461" t="s">
        <v>253</v>
      </c>
      <c r="L49" s="461" t="s">
        <v>253</v>
      </c>
    </row>
    <row r="50" spans="2:12" ht="27">
      <c r="B50" s="458">
        <v>35</v>
      </c>
      <c r="C50" s="459" t="s">
        <v>254</v>
      </c>
      <c r="D50" s="470" t="s">
        <v>255</v>
      </c>
      <c r="E50" s="471" t="s">
        <v>255</v>
      </c>
      <c r="F50" s="471" t="s">
        <v>256</v>
      </c>
      <c r="G50" s="471" t="s">
        <v>256</v>
      </c>
      <c r="H50" s="471" t="s">
        <v>256</v>
      </c>
      <c r="I50" s="471"/>
      <c r="J50" s="471"/>
      <c r="K50" s="471"/>
      <c r="L50" s="471"/>
    </row>
    <row r="51" spans="2:12">
      <c r="B51" s="458">
        <v>36</v>
      </c>
      <c r="C51" s="459" t="s">
        <v>257</v>
      </c>
      <c r="D51" s="460" t="s">
        <v>258</v>
      </c>
      <c r="E51" s="461" t="s">
        <v>258</v>
      </c>
      <c r="F51" s="461" t="s">
        <v>258</v>
      </c>
      <c r="G51" s="461" t="s">
        <v>258</v>
      </c>
      <c r="H51" s="461" t="s">
        <v>258</v>
      </c>
      <c r="I51" s="461" t="s">
        <v>258</v>
      </c>
      <c r="J51" s="461" t="s">
        <v>258</v>
      </c>
      <c r="K51" s="461" t="s">
        <v>258</v>
      </c>
      <c r="L51" s="461" t="s">
        <v>258</v>
      </c>
    </row>
    <row r="52" spans="2:12">
      <c r="B52" s="458">
        <v>37</v>
      </c>
      <c r="C52" s="459" t="s">
        <v>259</v>
      </c>
      <c r="D52" s="460"/>
      <c r="E52" s="461"/>
      <c r="F52" s="461"/>
      <c r="G52" s="461"/>
      <c r="H52" s="461"/>
      <c r="I52" s="461"/>
      <c r="J52" s="461"/>
      <c r="K52" s="461"/>
      <c r="L52" s="461"/>
    </row>
  </sheetData>
  <mergeCells count="2">
    <mergeCell ref="B29:B30"/>
    <mergeCell ref="C29:C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FEEA1-2FDD-4930-A862-0E904C6E9EC5}">
  <dimension ref="B2:Q27"/>
  <sheetViews>
    <sheetView workbookViewId="0">
      <selection activeCell="B2" sqref="B2"/>
    </sheetView>
  </sheetViews>
  <sheetFormatPr defaultColWidth="8.7265625" defaultRowHeight="14.5"/>
  <cols>
    <col min="3" max="3" width="30" customWidth="1"/>
    <col min="4" max="16" width="13.7265625" customWidth="1"/>
    <col min="17" max="17" width="12.7265625" customWidth="1"/>
  </cols>
  <sheetData>
    <row r="2" spans="2:17" ht="18.5">
      <c r="B2" s="127" t="s">
        <v>1200</v>
      </c>
    </row>
    <row r="3" spans="2:17" ht="18.5">
      <c r="B3" t="s">
        <v>1049</v>
      </c>
      <c r="C3" s="127"/>
    </row>
    <row r="5" spans="2:17">
      <c r="D5" s="356" t="s">
        <v>2</v>
      </c>
      <c r="E5" s="356" t="s">
        <v>3</v>
      </c>
      <c r="F5" s="356" t="s">
        <v>4</v>
      </c>
      <c r="G5" s="356" t="s">
        <v>39</v>
      </c>
      <c r="H5" s="356" t="s">
        <v>40</v>
      </c>
      <c r="I5" s="356" t="s">
        <v>99</v>
      </c>
      <c r="J5" s="356" t="s">
        <v>100</v>
      </c>
      <c r="K5" s="356" t="s">
        <v>144</v>
      </c>
      <c r="L5" s="356" t="s">
        <v>421</v>
      </c>
      <c r="M5" s="356" t="s">
        <v>422</v>
      </c>
      <c r="N5" s="356" t="s">
        <v>423</v>
      </c>
      <c r="O5" s="356" t="s">
        <v>424</v>
      </c>
      <c r="P5" s="356" t="s">
        <v>425</v>
      </c>
    </row>
    <row r="6" spans="2:17" ht="15" customHeight="1">
      <c r="D6" s="596" t="s">
        <v>901</v>
      </c>
      <c r="E6" s="597"/>
      <c r="F6" s="596" t="s">
        <v>1202</v>
      </c>
      <c r="G6" s="597"/>
      <c r="H6" s="593" t="s">
        <v>1201</v>
      </c>
      <c r="I6" s="593" t="s">
        <v>915</v>
      </c>
      <c r="J6" s="596" t="s">
        <v>614</v>
      </c>
      <c r="K6" s="600"/>
      <c r="L6" s="600"/>
      <c r="M6" s="597"/>
      <c r="N6" s="593" t="s">
        <v>902</v>
      </c>
      <c r="O6" s="593" t="s">
        <v>916</v>
      </c>
      <c r="P6" s="593" t="s">
        <v>903</v>
      </c>
    </row>
    <row r="7" spans="2:17" ht="31.5" customHeight="1">
      <c r="D7" s="598"/>
      <c r="E7" s="599"/>
      <c r="F7" s="598"/>
      <c r="G7" s="599"/>
      <c r="H7" s="594"/>
      <c r="I7" s="594"/>
      <c r="J7" s="598"/>
      <c r="K7" s="601"/>
      <c r="L7" s="601"/>
      <c r="M7" s="602"/>
      <c r="N7" s="594"/>
      <c r="O7" s="594"/>
      <c r="P7" s="594"/>
    </row>
    <row r="8" spans="2:17" ht="116">
      <c r="D8" s="356" t="s">
        <v>917</v>
      </c>
      <c r="E8" s="356" t="s">
        <v>904</v>
      </c>
      <c r="F8" s="356" t="s">
        <v>913</v>
      </c>
      <c r="G8" s="356" t="s">
        <v>914</v>
      </c>
      <c r="H8" s="595"/>
      <c r="I8" s="595"/>
      <c r="J8" s="31" t="s">
        <v>1203</v>
      </c>
      <c r="K8" s="31" t="s">
        <v>1204</v>
      </c>
      <c r="L8" s="31" t="s">
        <v>1205</v>
      </c>
      <c r="M8" s="422" t="s">
        <v>905</v>
      </c>
      <c r="N8" s="595"/>
      <c r="O8" s="595"/>
      <c r="P8" s="595"/>
    </row>
    <row r="9" spans="2:17">
      <c r="B9" s="423" t="s">
        <v>438</v>
      </c>
      <c r="C9" s="424" t="s">
        <v>906</v>
      </c>
      <c r="D9" s="425"/>
      <c r="E9" s="425"/>
      <c r="F9" s="425"/>
      <c r="G9" s="425"/>
      <c r="H9" s="425"/>
      <c r="I9" s="425"/>
      <c r="J9" s="425"/>
      <c r="K9" s="425"/>
      <c r="L9" s="425"/>
      <c r="M9" s="425"/>
      <c r="N9" s="425"/>
      <c r="O9" s="426"/>
      <c r="P9" s="426"/>
      <c r="Q9" s="423"/>
    </row>
    <row r="10" spans="2:17">
      <c r="B10" s="478"/>
      <c r="C10" s="486" t="s">
        <v>907</v>
      </c>
      <c r="D10" s="481">
        <v>23582823.774750002</v>
      </c>
      <c r="E10" s="481">
        <v>0</v>
      </c>
      <c r="F10" s="481">
        <v>2496732.0515600001</v>
      </c>
      <c r="G10" s="481">
        <v>0</v>
      </c>
      <c r="H10" s="481">
        <v>0</v>
      </c>
      <c r="I10" s="481">
        <v>26079555.826310001</v>
      </c>
      <c r="J10" s="481">
        <v>1168046.73643</v>
      </c>
      <c r="K10" s="481">
        <v>14372.82043</v>
      </c>
      <c r="L10" s="481">
        <v>0</v>
      </c>
      <c r="M10" s="481">
        <v>1182419.5568600001</v>
      </c>
      <c r="N10" s="481">
        <v>14780244.460750001</v>
      </c>
      <c r="O10" s="482">
        <v>0.99838109610000003</v>
      </c>
      <c r="P10" s="482">
        <v>2.5000000000000001E-2</v>
      </c>
      <c r="Q10" s="478"/>
    </row>
    <row r="11" spans="2:17">
      <c r="B11" s="478"/>
      <c r="C11" s="486" t="s">
        <v>912</v>
      </c>
      <c r="D11" s="481">
        <v>2512.4220699999996</v>
      </c>
      <c r="E11" s="481">
        <v>0</v>
      </c>
      <c r="F11" s="481">
        <v>0</v>
      </c>
      <c r="G11" s="481">
        <v>0</v>
      </c>
      <c r="H11" s="481">
        <v>0</v>
      </c>
      <c r="I11" s="481">
        <v>2512.4220699999996</v>
      </c>
      <c r="J11" s="481">
        <v>70.410920000000004</v>
      </c>
      <c r="K11" s="481">
        <v>0</v>
      </c>
      <c r="L11" s="481">
        <v>0</v>
      </c>
      <c r="M11" s="481">
        <v>70.410920000000004</v>
      </c>
      <c r="N11" s="481">
        <v>880.13650000000007</v>
      </c>
      <c r="O11" s="482">
        <v>5.8928999999999998E-5</v>
      </c>
      <c r="P11" s="482">
        <v>0.01</v>
      </c>
      <c r="Q11" s="478"/>
    </row>
    <row r="12" spans="2:17">
      <c r="B12" s="478"/>
      <c r="C12" s="486" t="s">
        <v>911</v>
      </c>
      <c r="D12" s="481">
        <v>8606.3645899999992</v>
      </c>
      <c r="E12" s="481">
        <v>0</v>
      </c>
      <c r="F12" s="481">
        <v>0</v>
      </c>
      <c r="G12" s="481">
        <v>0</v>
      </c>
      <c r="H12" s="481">
        <v>0</v>
      </c>
      <c r="I12" s="481">
        <v>8606.3645899999992</v>
      </c>
      <c r="J12" s="481">
        <v>670.95096000000001</v>
      </c>
      <c r="K12" s="481">
        <v>0</v>
      </c>
      <c r="L12" s="481">
        <v>0</v>
      </c>
      <c r="M12" s="481">
        <v>670.95096000000001</v>
      </c>
      <c r="N12" s="481">
        <v>8386.8870000000006</v>
      </c>
      <c r="O12" s="482">
        <v>5.6153850000000005E-4</v>
      </c>
      <c r="P12" s="482">
        <v>0</v>
      </c>
      <c r="Q12" s="478"/>
    </row>
    <row r="13" spans="2:17">
      <c r="B13" s="478"/>
      <c r="C13" s="486" t="s">
        <v>1019</v>
      </c>
      <c r="D13" s="481">
        <v>153.23659000000001</v>
      </c>
      <c r="E13" s="481">
        <v>0</v>
      </c>
      <c r="F13" s="481">
        <v>0</v>
      </c>
      <c r="G13" s="481">
        <v>0</v>
      </c>
      <c r="H13" s="481">
        <v>0</v>
      </c>
      <c r="I13" s="481">
        <v>153.23659000000001</v>
      </c>
      <c r="J13" s="481">
        <v>10.93219</v>
      </c>
      <c r="K13" s="481">
        <v>0</v>
      </c>
      <c r="L13" s="481">
        <v>0</v>
      </c>
      <c r="M13" s="481">
        <v>10.93219</v>
      </c>
      <c r="N13" s="481">
        <v>136.65237500000001</v>
      </c>
      <c r="O13" s="482">
        <v>9.1494999999999994E-6</v>
      </c>
      <c r="P13" s="482">
        <v>7.4999999999999997E-3</v>
      </c>
      <c r="Q13" s="478"/>
    </row>
    <row r="14" spans="2:17">
      <c r="B14" s="479"/>
      <c r="C14" s="486" t="s">
        <v>1017</v>
      </c>
      <c r="D14" s="481">
        <v>85.954669999999993</v>
      </c>
      <c r="E14" s="481">
        <v>0</v>
      </c>
      <c r="F14" s="481">
        <v>0</v>
      </c>
      <c r="G14" s="481">
        <v>0</v>
      </c>
      <c r="H14" s="481">
        <v>0</v>
      </c>
      <c r="I14" s="481">
        <v>85.954669999999993</v>
      </c>
      <c r="J14" s="481">
        <v>4.7722499999999997</v>
      </c>
      <c r="K14" s="481">
        <v>0</v>
      </c>
      <c r="L14" s="481">
        <v>0</v>
      </c>
      <c r="M14" s="481">
        <v>4.7722499999999997</v>
      </c>
      <c r="N14" s="481">
        <v>59.653124999999996</v>
      </c>
      <c r="O14" s="482">
        <v>3.9940000000000002E-6</v>
      </c>
      <c r="P14" s="482">
        <v>0</v>
      </c>
      <c r="Q14" s="479"/>
    </row>
    <row r="15" spans="2:17">
      <c r="B15" s="479"/>
      <c r="C15" s="486" t="s">
        <v>1012</v>
      </c>
      <c r="D15" s="481">
        <v>37.93432</v>
      </c>
      <c r="E15" s="481">
        <v>0</v>
      </c>
      <c r="F15" s="481">
        <v>0</v>
      </c>
      <c r="G15" s="481">
        <v>0</v>
      </c>
      <c r="H15" s="481">
        <v>0</v>
      </c>
      <c r="I15" s="481">
        <v>37.93432</v>
      </c>
      <c r="J15" s="481">
        <v>2.2798400000000001</v>
      </c>
      <c r="K15" s="481">
        <v>0</v>
      </c>
      <c r="L15" s="481">
        <v>0</v>
      </c>
      <c r="M15" s="481">
        <v>2.2798400000000001</v>
      </c>
      <c r="N15" s="481">
        <v>28.498000000000001</v>
      </c>
      <c r="O15" s="482">
        <v>1.9081E-6</v>
      </c>
      <c r="P15" s="482">
        <v>0.02</v>
      </c>
      <c r="Q15" s="479"/>
    </row>
    <row r="16" spans="2:17">
      <c r="B16" s="479"/>
      <c r="C16" s="486" t="s">
        <v>910</v>
      </c>
      <c r="D16" s="481">
        <v>1149.1431200000002</v>
      </c>
      <c r="E16" s="481">
        <v>0</v>
      </c>
      <c r="F16" s="481">
        <v>0</v>
      </c>
      <c r="G16" s="481">
        <v>0</v>
      </c>
      <c r="H16" s="481">
        <v>0</v>
      </c>
      <c r="I16" s="481">
        <v>1149.1431200000002</v>
      </c>
      <c r="J16" s="481">
        <v>66.204970000000003</v>
      </c>
      <c r="K16" s="481">
        <v>0</v>
      </c>
      <c r="L16" s="481">
        <v>0</v>
      </c>
      <c r="M16" s="481">
        <v>66.204970000000003</v>
      </c>
      <c r="N16" s="481">
        <v>827.56212500000004</v>
      </c>
      <c r="O16" s="482">
        <v>5.5408899999999997E-5</v>
      </c>
      <c r="P16" s="482">
        <v>2.5000000000000001E-2</v>
      </c>
      <c r="Q16" s="479"/>
    </row>
    <row r="17" spans="2:17">
      <c r="B17" s="479"/>
      <c r="C17" s="486" t="s">
        <v>909</v>
      </c>
      <c r="D17" s="481">
        <v>699.65640000000008</v>
      </c>
      <c r="E17" s="481">
        <v>0</v>
      </c>
      <c r="F17" s="481">
        <v>0</v>
      </c>
      <c r="G17" s="481">
        <v>0</v>
      </c>
      <c r="H17" s="481">
        <v>0</v>
      </c>
      <c r="I17" s="481">
        <v>699.65640000000008</v>
      </c>
      <c r="J17" s="481">
        <v>41.979379999999999</v>
      </c>
      <c r="K17" s="481">
        <v>0</v>
      </c>
      <c r="L17" s="481">
        <v>0</v>
      </c>
      <c r="M17" s="481">
        <v>41.979379999999999</v>
      </c>
      <c r="N17" s="481">
        <v>524.74225000000001</v>
      </c>
      <c r="O17" s="482">
        <v>3.5133799999999999E-5</v>
      </c>
      <c r="P17" s="482">
        <v>2.5000000000000001E-2</v>
      </c>
      <c r="Q17" s="479"/>
    </row>
    <row r="18" spans="2:17">
      <c r="B18" s="478"/>
      <c r="C18" s="486" t="s">
        <v>1013</v>
      </c>
      <c r="D18" s="481">
        <v>104.50149</v>
      </c>
      <c r="E18" s="481">
        <v>0</v>
      </c>
      <c r="F18" s="481">
        <v>0</v>
      </c>
      <c r="G18" s="481">
        <v>0</v>
      </c>
      <c r="H18" s="481">
        <v>0</v>
      </c>
      <c r="I18" s="481">
        <v>104.50149</v>
      </c>
      <c r="J18" s="481">
        <v>6.2700899999999997</v>
      </c>
      <c r="K18" s="481">
        <v>0</v>
      </c>
      <c r="L18" s="481">
        <v>0</v>
      </c>
      <c r="M18" s="481">
        <v>6.2700899999999997</v>
      </c>
      <c r="N18" s="481">
        <v>78.376125000000002</v>
      </c>
      <c r="O18" s="482">
        <v>5.2476000000000004E-6</v>
      </c>
      <c r="P18" s="482">
        <v>0</v>
      </c>
      <c r="Q18" s="478"/>
    </row>
    <row r="19" spans="2:17">
      <c r="B19" s="478"/>
      <c r="C19" s="486" t="s">
        <v>908</v>
      </c>
      <c r="D19" s="481">
        <v>802.16135999999995</v>
      </c>
      <c r="E19" s="481">
        <v>0</v>
      </c>
      <c r="F19" s="481">
        <v>0</v>
      </c>
      <c r="G19" s="481">
        <v>0</v>
      </c>
      <c r="H19" s="481">
        <v>0</v>
      </c>
      <c r="I19" s="481">
        <v>802.16135999999995</v>
      </c>
      <c r="J19" s="481">
        <v>64.169589999999999</v>
      </c>
      <c r="K19" s="481">
        <v>0</v>
      </c>
      <c r="L19" s="481">
        <v>0</v>
      </c>
      <c r="M19" s="481">
        <v>64.169589999999999</v>
      </c>
      <c r="N19" s="481">
        <v>802.11987499999998</v>
      </c>
      <c r="O19" s="482">
        <v>5.3705400000000003E-5</v>
      </c>
      <c r="P19" s="482">
        <v>5.0000000000000001E-3</v>
      </c>
      <c r="Q19" s="478"/>
    </row>
    <row r="20" spans="2:17">
      <c r="B20" s="478"/>
      <c r="C20" s="486" t="s">
        <v>1015</v>
      </c>
      <c r="D20" s="481">
        <v>5727.3081500000008</v>
      </c>
      <c r="E20" s="481">
        <v>0</v>
      </c>
      <c r="F20" s="481">
        <v>0</v>
      </c>
      <c r="G20" s="481">
        <v>0</v>
      </c>
      <c r="H20" s="481">
        <v>0</v>
      </c>
      <c r="I20" s="481">
        <v>5727.3081500000008</v>
      </c>
      <c r="J20" s="481">
        <v>339.82193000000001</v>
      </c>
      <c r="K20" s="481">
        <v>0</v>
      </c>
      <c r="L20" s="481">
        <v>0</v>
      </c>
      <c r="M20" s="481">
        <v>339.82193000000001</v>
      </c>
      <c r="N20" s="481">
        <v>4247.7741249999999</v>
      </c>
      <c r="O20" s="482">
        <v>2.844069E-4</v>
      </c>
      <c r="P20" s="482">
        <v>2.5000000000000001E-2</v>
      </c>
      <c r="Q20" s="478"/>
    </row>
    <row r="21" spans="2:17">
      <c r="B21" s="478"/>
      <c r="C21" s="486" t="s">
        <v>1016</v>
      </c>
      <c r="D21" s="481">
        <v>533.95260999999994</v>
      </c>
      <c r="E21" s="481">
        <v>0</v>
      </c>
      <c r="F21" s="481">
        <v>0</v>
      </c>
      <c r="G21" s="481">
        <v>0</v>
      </c>
      <c r="H21" s="481">
        <v>0</v>
      </c>
      <c r="I21" s="481">
        <v>533.95260999999994</v>
      </c>
      <c r="J21" s="481">
        <v>20.869450000000001</v>
      </c>
      <c r="K21" s="481">
        <v>0</v>
      </c>
      <c r="L21" s="481">
        <v>0</v>
      </c>
      <c r="M21" s="481">
        <v>20.869450000000001</v>
      </c>
      <c r="N21" s="481">
        <v>260.86812500000002</v>
      </c>
      <c r="O21" s="482">
        <v>1.7466299999999999E-5</v>
      </c>
      <c r="P21" s="482">
        <v>0</v>
      </c>
      <c r="Q21" s="478"/>
    </row>
    <row r="22" spans="2:17">
      <c r="B22" s="478"/>
      <c r="C22" s="486" t="s">
        <v>1018</v>
      </c>
      <c r="D22" s="481">
        <v>8175.1284500000002</v>
      </c>
      <c r="E22" s="481">
        <v>0</v>
      </c>
      <c r="F22" s="481">
        <v>0</v>
      </c>
      <c r="G22" s="481">
        <v>0</v>
      </c>
      <c r="H22" s="481">
        <v>0</v>
      </c>
      <c r="I22" s="481">
        <v>8175.1284500000002</v>
      </c>
      <c r="J22" s="481">
        <v>410.02537000000001</v>
      </c>
      <c r="K22" s="481">
        <v>0</v>
      </c>
      <c r="L22" s="481">
        <v>0</v>
      </c>
      <c r="M22" s="481">
        <v>410.02537000000001</v>
      </c>
      <c r="N22" s="481">
        <v>5125.3171249999996</v>
      </c>
      <c r="O22" s="482">
        <v>3.4316220000000001E-4</v>
      </c>
      <c r="P22" s="482">
        <v>0.02</v>
      </c>
      <c r="Q22" s="478"/>
    </row>
    <row r="23" spans="2:17">
      <c r="B23" s="478"/>
      <c r="C23" s="486" t="s">
        <v>1020</v>
      </c>
      <c r="D23" s="481">
        <v>952.57354000000009</v>
      </c>
      <c r="E23" s="481">
        <v>0</v>
      </c>
      <c r="F23" s="481">
        <v>0</v>
      </c>
      <c r="G23" s="481">
        <v>0</v>
      </c>
      <c r="H23" s="481">
        <v>0</v>
      </c>
      <c r="I23" s="481">
        <v>952.57354000000009</v>
      </c>
      <c r="J23" s="481">
        <v>33.182000000000002</v>
      </c>
      <c r="K23" s="481">
        <v>0</v>
      </c>
      <c r="L23" s="481">
        <v>0</v>
      </c>
      <c r="M23" s="481">
        <v>33.182000000000002</v>
      </c>
      <c r="N23" s="481">
        <v>414.77500000000003</v>
      </c>
      <c r="O23" s="482">
        <v>2.7770999999999999E-5</v>
      </c>
      <c r="P23" s="482">
        <v>0</v>
      </c>
      <c r="Q23" s="478"/>
    </row>
    <row r="24" spans="2:17">
      <c r="B24" s="478"/>
      <c r="C24" s="486" t="s">
        <v>1014</v>
      </c>
      <c r="D24" s="481">
        <v>43.647089999999999</v>
      </c>
      <c r="E24" s="481">
        <v>0</v>
      </c>
      <c r="F24" s="481">
        <v>0</v>
      </c>
      <c r="G24" s="481">
        <v>0</v>
      </c>
      <c r="H24" s="481">
        <v>0</v>
      </c>
      <c r="I24" s="481">
        <v>43.647089999999999</v>
      </c>
      <c r="J24" s="481">
        <v>2.61883</v>
      </c>
      <c r="K24" s="481">
        <v>0</v>
      </c>
      <c r="L24" s="481">
        <v>0</v>
      </c>
      <c r="M24" s="481">
        <v>2.61883</v>
      </c>
      <c r="N24" s="481">
        <v>32.735374999999998</v>
      </c>
      <c r="O24" s="482">
        <v>2.1917999999999999E-6</v>
      </c>
      <c r="P24" s="482">
        <v>2.5000000000000001E-2</v>
      </c>
      <c r="Q24" s="478"/>
    </row>
    <row r="25" spans="2:17">
      <c r="B25" s="478"/>
      <c r="C25" s="486" t="s">
        <v>544</v>
      </c>
      <c r="D25" s="481">
        <v>3690.7225400023162</v>
      </c>
      <c r="E25" s="481">
        <v>0</v>
      </c>
      <c r="F25" s="481">
        <v>0</v>
      </c>
      <c r="G25" s="481">
        <v>0</v>
      </c>
      <c r="H25" s="481">
        <v>0</v>
      </c>
      <c r="I25" s="481">
        <v>3690.7225400023162</v>
      </c>
      <c r="J25" s="481">
        <v>189.84995999978855</v>
      </c>
      <c r="K25" s="481">
        <v>0</v>
      </c>
      <c r="L25" s="481">
        <v>0</v>
      </c>
      <c r="M25" s="481">
        <v>189.84995999978855</v>
      </c>
      <c r="N25" s="481">
        <v>2373.1244999973569</v>
      </c>
      <c r="O25" s="482">
        <v>1.6029833723433726E-4</v>
      </c>
      <c r="P25" s="482">
        <v>0</v>
      </c>
      <c r="Q25" s="478"/>
    </row>
    <row r="26" spans="2:17">
      <c r="B26" s="488" t="s">
        <v>440</v>
      </c>
      <c r="C26" s="487" t="s">
        <v>38</v>
      </c>
      <c r="D26" s="483">
        <v>23616098.481740002</v>
      </c>
      <c r="E26" s="483">
        <v>0</v>
      </c>
      <c r="F26" s="483">
        <v>2496732.0515600001</v>
      </c>
      <c r="G26" s="483">
        <v>0</v>
      </c>
      <c r="H26" s="483">
        <v>0</v>
      </c>
      <c r="I26" s="483">
        <v>26112830.533300001</v>
      </c>
      <c r="J26" s="483">
        <v>1169981.0741600001</v>
      </c>
      <c r="K26" s="483">
        <v>14372.82043</v>
      </c>
      <c r="L26" s="483">
        <v>0</v>
      </c>
      <c r="M26" s="483">
        <v>1184353.8945900002</v>
      </c>
      <c r="N26" s="483">
        <v>14804423.682375001</v>
      </c>
      <c r="O26" s="484">
        <v>1</v>
      </c>
      <c r="P26" s="485"/>
      <c r="Q26" s="480"/>
    </row>
    <row r="27" spans="2:17">
      <c r="C27" s="236"/>
    </row>
  </sheetData>
  <mergeCells count="8">
    <mergeCell ref="O6:O8"/>
    <mergeCell ref="P6:P8"/>
    <mergeCell ref="D6:E7"/>
    <mergeCell ref="F6:G7"/>
    <mergeCell ref="H6:H8"/>
    <mergeCell ref="I6:I8"/>
    <mergeCell ref="J6:M7"/>
    <mergeCell ref="N6:N8"/>
  </mergeCells>
  <conditionalFormatting sqref="D9:N26">
    <cfRule type="cellIs" dxfId="2" priority="2" stopIfTrue="1" operator="lessThan">
      <formula>0</formula>
    </cfRule>
  </conditionalFormatting>
  <conditionalFormatting sqref="O10:P26">
    <cfRule type="cellIs" dxfId="1" priority="1" stopIfTrue="1" operator="lessThan">
      <formula>0</formula>
    </cfRule>
  </conditionalFormatting>
  <pageMargins left="0.7" right="0.7" top="0.75" bottom="0.75" header="0.3" footer="0.3"/>
  <pageSetup paperSize="9" orientation="portrait" r:id="rId1"/>
  <ignoredErrors>
    <ignoredError sqref="B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2F52D-3138-40C4-8BB5-54C291601EA1}">
  <dimension ref="B2:D8"/>
  <sheetViews>
    <sheetView workbookViewId="0">
      <selection activeCell="B2" sqref="B2"/>
    </sheetView>
  </sheetViews>
  <sheetFormatPr defaultColWidth="8.7265625" defaultRowHeight="14.5"/>
  <cols>
    <col min="3" max="3" width="60.7265625" customWidth="1"/>
    <col min="4" max="4" width="11.54296875" bestFit="1" customWidth="1"/>
  </cols>
  <sheetData>
    <row r="2" spans="2:4" ht="18.5">
      <c r="B2" s="228" t="s">
        <v>1206</v>
      </c>
    </row>
    <row r="3" spans="2:4">
      <c r="B3" t="s">
        <v>1049</v>
      </c>
    </row>
    <row r="5" spans="2:4">
      <c r="D5" s="356" t="s">
        <v>2</v>
      </c>
    </row>
    <row r="6" spans="2:4" ht="15" customHeight="1">
      <c r="B6" s="39">
        <v>1</v>
      </c>
      <c r="C6" s="40" t="s">
        <v>46</v>
      </c>
      <c r="D6" s="41">
        <v>18188574.735544998</v>
      </c>
    </row>
    <row r="7" spans="2:4" ht="15" customHeight="1">
      <c r="B7" s="39">
        <v>2</v>
      </c>
      <c r="C7" s="40" t="s">
        <v>260</v>
      </c>
      <c r="D7" s="357">
        <v>2.4999999999999998E-2</v>
      </c>
    </row>
    <row r="8" spans="2:4" ht="15" customHeight="1">
      <c r="B8" s="39">
        <v>3</v>
      </c>
      <c r="C8" s="40" t="s">
        <v>261</v>
      </c>
      <c r="D8" s="41">
        <v>454714.36838862492</v>
      </c>
    </row>
  </sheetData>
  <conditionalFormatting sqref="D6:D8">
    <cfRule type="cellIs" dxfId="0" priority="1" stopIfTrue="1" operator="less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95B69-51B0-41C9-970D-0DBDA8E0F5F8}">
  <dimension ref="C2:H21"/>
  <sheetViews>
    <sheetView topLeftCell="B1" workbookViewId="0">
      <selection activeCell="C2" sqref="C2"/>
    </sheetView>
  </sheetViews>
  <sheetFormatPr defaultColWidth="8.7265625" defaultRowHeight="14.5"/>
  <cols>
    <col min="4" max="4" width="116" customWidth="1"/>
    <col min="5" max="5" width="14.81640625" bestFit="1" customWidth="1"/>
    <col min="7" max="7" width="11.7265625" bestFit="1" customWidth="1"/>
  </cols>
  <sheetData>
    <row r="2" spans="3:6" ht="18.5">
      <c r="C2" s="457" t="s">
        <v>1207</v>
      </c>
      <c r="D2" s="42"/>
      <c r="E2" s="43"/>
    </row>
    <row r="3" spans="3:6" ht="18.5">
      <c r="C3" t="s">
        <v>1049</v>
      </c>
      <c r="D3" s="43"/>
      <c r="E3" s="43"/>
    </row>
    <row r="5" spans="3:6">
      <c r="C5" s="19"/>
      <c r="D5" s="19"/>
      <c r="E5" s="44" t="s">
        <v>2</v>
      </c>
    </row>
    <row r="6" spans="3:6">
      <c r="C6" s="19"/>
      <c r="D6" s="19"/>
      <c r="E6" s="45" t="s">
        <v>262</v>
      </c>
    </row>
    <row r="7" spans="3:6" ht="15" customHeight="1">
      <c r="C7" s="46">
        <v>1</v>
      </c>
      <c r="D7" s="149" t="s">
        <v>263</v>
      </c>
      <c r="E7" s="47">
        <v>32106620</v>
      </c>
      <c r="F7" s="95"/>
    </row>
    <row r="8" spans="3:6" ht="29">
      <c r="C8" s="352">
        <v>2</v>
      </c>
      <c r="D8" s="149" t="s">
        <v>264</v>
      </c>
      <c r="E8" s="340">
        <v>0</v>
      </c>
      <c r="F8" s="95"/>
    </row>
    <row r="9" spans="3:6" ht="15" customHeight="1">
      <c r="C9" s="352">
        <v>3</v>
      </c>
      <c r="D9" s="149" t="s">
        <v>265</v>
      </c>
      <c r="E9" s="47">
        <v>0</v>
      </c>
    </row>
    <row r="10" spans="3:6" ht="15" customHeight="1">
      <c r="C10" s="352">
        <v>4</v>
      </c>
      <c r="D10" s="114" t="s">
        <v>277</v>
      </c>
      <c r="E10" s="47">
        <v>0</v>
      </c>
    </row>
    <row r="11" spans="3:6" ht="29">
      <c r="C11" s="352">
        <v>5</v>
      </c>
      <c r="D11" s="348" t="s">
        <v>266</v>
      </c>
      <c r="E11" s="47">
        <v>0</v>
      </c>
    </row>
    <row r="12" spans="3:6" ht="15" customHeight="1">
      <c r="C12" s="352">
        <v>6</v>
      </c>
      <c r="D12" s="149" t="s">
        <v>267</v>
      </c>
      <c r="E12" s="47">
        <v>0</v>
      </c>
    </row>
    <row r="13" spans="3:6" ht="15" customHeight="1">
      <c r="C13" s="352">
        <v>7</v>
      </c>
      <c r="D13" s="149" t="s">
        <v>268</v>
      </c>
      <c r="E13" s="47">
        <v>0</v>
      </c>
    </row>
    <row r="14" spans="3:6" ht="15" customHeight="1">
      <c r="C14" s="352">
        <v>8</v>
      </c>
      <c r="D14" s="149" t="s">
        <v>278</v>
      </c>
      <c r="E14" s="47">
        <v>34761.58193</v>
      </c>
    </row>
    <row r="15" spans="3:6" ht="15" customHeight="1">
      <c r="C15" s="352">
        <v>9</v>
      </c>
      <c r="D15" s="149" t="s">
        <v>269</v>
      </c>
      <c r="E15" s="47">
        <v>663647.73097999999</v>
      </c>
    </row>
    <row r="16" spans="3:6" ht="15" customHeight="1">
      <c r="C16" s="352">
        <v>10</v>
      </c>
      <c r="D16" s="149" t="s">
        <v>270</v>
      </c>
      <c r="E16" s="47">
        <v>3741364.3032799996</v>
      </c>
    </row>
    <row r="17" spans="3:8" ht="29">
      <c r="C17" s="352">
        <v>11</v>
      </c>
      <c r="D17" s="348" t="s">
        <v>271</v>
      </c>
      <c r="E17" s="47">
        <v>0</v>
      </c>
    </row>
    <row r="18" spans="3:8" ht="15" customHeight="1">
      <c r="C18" s="352" t="s">
        <v>272</v>
      </c>
      <c r="D18" s="348" t="s">
        <v>273</v>
      </c>
      <c r="E18" s="47">
        <v>0</v>
      </c>
    </row>
    <row r="19" spans="3:8" ht="15" customHeight="1">
      <c r="C19" s="352" t="s">
        <v>274</v>
      </c>
      <c r="D19" s="348" t="s">
        <v>275</v>
      </c>
      <c r="E19" s="47">
        <v>0</v>
      </c>
      <c r="H19" s="234"/>
    </row>
    <row r="20" spans="3:8" ht="15" customHeight="1">
      <c r="C20" s="352">
        <v>12</v>
      </c>
      <c r="D20" s="149" t="s">
        <v>276</v>
      </c>
      <c r="E20" s="47">
        <v>-1312844.8320000023</v>
      </c>
    </row>
    <row r="21" spans="3:8" ht="15" customHeight="1">
      <c r="C21" s="352">
        <v>13</v>
      </c>
      <c r="D21" s="150" t="s">
        <v>71</v>
      </c>
      <c r="E21" s="48">
        <v>35233548.784189999</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9FD0A-BAEE-4615-8041-E2C97F448393}">
  <dimension ref="B2:G72"/>
  <sheetViews>
    <sheetView topLeftCell="A3" workbookViewId="0">
      <selection activeCell="B2" sqref="B2"/>
    </sheetView>
  </sheetViews>
  <sheetFormatPr defaultColWidth="8.7265625" defaultRowHeight="14.5"/>
  <cols>
    <col min="3" max="3" width="105.1796875" customWidth="1"/>
    <col min="4" max="4" width="17.1796875" customWidth="1"/>
    <col min="6" max="6" width="11.54296875" bestFit="1" customWidth="1"/>
  </cols>
  <sheetData>
    <row r="2" spans="2:4" ht="18.5">
      <c r="B2" s="457" t="s">
        <v>1208</v>
      </c>
    </row>
    <row r="3" spans="2:4">
      <c r="B3" s="50" t="s">
        <v>1049</v>
      </c>
    </row>
    <row r="4" spans="2:4" ht="58">
      <c r="B4" s="49"/>
      <c r="D4" s="51" t="s">
        <v>718</v>
      </c>
    </row>
    <row r="5" spans="2:4">
      <c r="B5" s="607"/>
      <c r="C5" s="608"/>
      <c r="D5" s="82" t="s">
        <v>2</v>
      </c>
    </row>
    <row r="6" spans="2:4">
      <c r="B6" s="609"/>
      <c r="C6" s="610"/>
      <c r="D6" s="82" t="s">
        <v>280</v>
      </c>
    </row>
    <row r="7" spans="2:4">
      <c r="B7" s="611" t="s">
        <v>281</v>
      </c>
      <c r="C7" s="612"/>
      <c r="D7" s="612"/>
    </row>
    <row r="8" spans="2:4" ht="15" customHeight="1">
      <c r="B8" s="82">
        <v>1</v>
      </c>
      <c r="C8" s="348" t="s">
        <v>282</v>
      </c>
      <c r="D8" s="52">
        <v>31425384.228999998</v>
      </c>
    </row>
    <row r="9" spans="2:4" ht="29">
      <c r="B9" s="31">
        <v>2</v>
      </c>
      <c r="C9" s="348" t="s">
        <v>283</v>
      </c>
      <c r="D9" s="52">
        <v>0</v>
      </c>
    </row>
    <row r="10" spans="2:4">
      <c r="B10" s="31">
        <v>3</v>
      </c>
      <c r="C10" s="348" t="s">
        <v>284</v>
      </c>
      <c r="D10" s="52">
        <v>-675</v>
      </c>
    </row>
    <row r="11" spans="2:4">
      <c r="B11" s="31">
        <v>4</v>
      </c>
      <c r="C11" s="348" t="s">
        <v>285</v>
      </c>
      <c r="D11" s="52">
        <v>0</v>
      </c>
    </row>
    <row r="12" spans="2:4">
      <c r="B12" s="31">
        <v>5</v>
      </c>
      <c r="C12" s="53" t="s">
        <v>286</v>
      </c>
      <c r="D12" s="52">
        <v>0</v>
      </c>
    </row>
    <row r="13" spans="2:4">
      <c r="B13" s="82">
        <v>6</v>
      </c>
      <c r="C13" s="348" t="s">
        <v>287</v>
      </c>
      <c r="D13" s="52">
        <v>-630934.06099999999</v>
      </c>
    </row>
    <row r="14" spans="2:4" ht="15" customHeight="1">
      <c r="B14" s="54">
        <v>7</v>
      </c>
      <c r="C14" s="55" t="s">
        <v>288</v>
      </c>
      <c r="D14" s="56">
        <v>30793775.167999998</v>
      </c>
    </row>
    <row r="15" spans="2:4" ht="15" customHeight="1">
      <c r="B15" s="611" t="s">
        <v>289</v>
      </c>
      <c r="C15" s="612"/>
      <c r="D15" s="612"/>
    </row>
    <row r="16" spans="2:4" ht="29">
      <c r="B16" s="346">
        <v>8</v>
      </c>
      <c r="C16" s="57" t="s">
        <v>290</v>
      </c>
      <c r="D16" s="52">
        <v>15500.18376</v>
      </c>
    </row>
    <row r="17" spans="2:4">
      <c r="B17" s="346" t="s">
        <v>291</v>
      </c>
      <c r="C17" s="58" t="s">
        <v>292</v>
      </c>
      <c r="D17" s="52">
        <v>0</v>
      </c>
    </row>
    <row r="18" spans="2:4" ht="29">
      <c r="B18" s="346">
        <v>9</v>
      </c>
      <c r="C18" s="348" t="s">
        <v>293</v>
      </c>
      <c r="D18" s="52">
        <v>22305.8194</v>
      </c>
    </row>
    <row r="19" spans="2:4" ht="30.75" customHeight="1">
      <c r="B19" s="346" t="s">
        <v>191</v>
      </c>
      <c r="C19" s="72" t="s">
        <v>294</v>
      </c>
      <c r="D19" s="52">
        <v>0</v>
      </c>
    </row>
    <row r="20" spans="2:4" ht="15" customHeight="1">
      <c r="B20" s="346" t="s">
        <v>193</v>
      </c>
      <c r="C20" s="59" t="s">
        <v>295</v>
      </c>
      <c r="D20" s="52">
        <v>0</v>
      </c>
    </row>
    <row r="21" spans="2:4">
      <c r="B21" s="338">
        <v>10</v>
      </c>
      <c r="C21" s="60" t="s">
        <v>296</v>
      </c>
      <c r="D21" s="52">
        <v>0</v>
      </c>
    </row>
    <row r="22" spans="2:4">
      <c r="B22" s="338" t="s">
        <v>297</v>
      </c>
      <c r="C22" s="2" t="s">
        <v>298</v>
      </c>
      <c r="D22" s="52">
        <v>-3044.4212299999999</v>
      </c>
    </row>
    <row r="23" spans="2:4">
      <c r="B23" s="338" t="s">
        <v>299</v>
      </c>
      <c r="C23" s="61" t="s">
        <v>300</v>
      </c>
      <c r="D23" s="52">
        <v>0</v>
      </c>
    </row>
    <row r="24" spans="2:4" ht="15" customHeight="1">
      <c r="B24" s="346">
        <v>11</v>
      </c>
      <c r="C24" s="348" t="s">
        <v>301</v>
      </c>
      <c r="D24" s="52">
        <v>0</v>
      </c>
    </row>
    <row r="25" spans="2:4">
      <c r="B25" s="346">
        <v>12</v>
      </c>
      <c r="C25" s="348" t="s">
        <v>302</v>
      </c>
      <c r="D25" s="52">
        <v>0</v>
      </c>
    </row>
    <row r="26" spans="2:4" ht="15" customHeight="1">
      <c r="B26" s="62">
        <v>13</v>
      </c>
      <c r="C26" s="63" t="s">
        <v>303</v>
      </c>
      <c r="D26" s="56">
        <v>34761.58193</v>
      </c>
    </row>
    <row r="27" spans="2:4" ht="15" customHeight="1">
      <c r="B27" s="613" t="s">
        <v>304</v>
      </c>
      <c r="C27" s="614"/>
      <c r="D27" s="614"/>
    </row>
    <row r="28" spans="2:4">
      <c r="B28" s="82">
        <v>14</v>
      </c>
      <c r="C28" s="348" t="s">
        <v>305</v>
      </c>
      <c r="D28" s="52">
        <v>663448.50597000006</v>
      </c>
    </row>
    <row r="29" spans="2:4" ht="15" customHeight="1">
      <c r="B29" s="82">
        <v>15</v>
      </c>
      <c r="C29" s="348" t="s">
        <v>306</v>
      </c>
      <c r="D29" s="52">
        <v>0</v>
      </c>
    </row>
    <row r="30" spans="2:4">
      <c r="B30" s="82">
        <v>16</v>
      </c>
      <c r="C30" s="348" t="s">
        <v>307</v>
      </c>
      <c r="D30" s="52">
        <v>199.22501</v>
      </c>
    </row>
    <row r="31" spans="2:4">
      <c r="B31" s="346" t="s">
        <v>308</v>
      </c>
      <c r="C31" s="348" t="s">
        <v>309</v>
      </c>
      <c r="D31" s="52">
        <v>0</v>
      </c>
    </row>
    <row r="32" spans="2:4" ht="15" customHeight="1">
      <c r="B32" s="346">
        <v>17</v>
      </c>
      <c r="C32" s="348" t="s">
        <v>310</v>
      </c>
      <c r="D32" s="52">
        <v>0</v>
      </c>
    </row>
    <row r="33" spans="2:4" ht="15" customHeight="1">
      <c r="B33" s="346" t="s">
        <v>311</v>
      </c>
      <c r="C33" s="348" t="s">
        <v>312</v>
      </c>
      <c r="D33" s="52">
        <v>0</v>
      </c>
    </row>
    <row r="34" spans="2:4" ht="15" customHeight="1">
      <c r="B34" s="62">
        <v>18</v>
      </c>
      <c r="C34" s="63" t="s">
        <v>313</v>
      </c>
      <c r="D34" s="56">
        <v>663647.73098000011</v>
      </c>
    </row>
    <row r="35" spans="2:4" ht="15" customHeight="1">
      <c r="B35" s="611" t="s">
        <v>314</v>
      </c>
      <c r="C35" s="612"/>
      <c r="D35" s="612"/>
    </row>
    <row r="36" spans="2:4" ht="15" customHeight="1">
      <c r="B36" s="82">
        <v>19</v>
      </c>
      <c r="C36" s="348" t="s">
        <v>315</v>
      </c>
      <c r="D36" s="52">
        <v>8651857.1787199993</v>
      </c>
    </row>
    <row r="37" spans="2:4" ht="15" customHeight="1">
      <c r="B37" s="82">
        <v>20</v>
      </c>
      <c r="C37" s="348" t="s">
        <v>316</v>
      </c>
      <c r="D37" s="52">
        <v>-4910492.8754399996</v>
      </c>
    </row>
    <row r="38" spans="2:4" ht="29">
      <c r="B38" s="82">
        <v>21</v>
      </c>
      <c r="C38" s="114" t="s">
        <v>317</v>
      </c>
      <c r="D38" s="52">
        <v>0</v>
      </c>
    </row>
    <row r="39" spans="2:4" ht="15" customHeight="1">
      <c r="B39" s="62">
        <v>22</v>
      </c>
      <c r="C39" s="63" t="s">
        <v>318</v>
      </c>
      <c r="D39" s="56">
        <v>3741364.3032799996</v>
      </c>
    </row>
    <row r="40" spans="2:4" ht="15" customHeight="1">
      <c r="B40" s="605" t="s">
        <v>319</v>
      </c>
      <c r="C40" s="606"/>
      <c r="D40" s="606"/>
    </row>
    <row r="41" spans="2:4">
      <c r="B41" s="346" t="s">
        <v>320</v>
      </c>
      <c r="C41" s="348" t="s">
        <v>321</v>
      </c>
      <c r="D41" s="52">
        <v>0</v>
      </c>
    </row>
    <row r="42" spans="2:4">
      <c r="B42" s="346" t="s">
        <v>322</v>
      </c>
      <c r="C42" s="348" t="s">
        <v>323</v>
      </c>
      <c r="D42" s="52">
        <v>0</v>
      </c>
    </row>
    <row r="43" spans="2:4">
      <c r="B43" s="64" t="s">
        <v>324</v>
      </c>
      <c r="C43" s="58" t="s">
        <v>325</v>
      </c>
      <c r="D43" s="52">
        <v>0</v>
      </c>
    </row>
    <row r="44" spans="2:4" ht="15" customHeight="1">
      <c r="B44" s="64" t="s">
        <v>326</v>
      </c>
      <c r="C44" s="58" t="s">
        <v>327</v>
      </c>
      <c r="D44" s="52">
        <v>0</v>
      </c>
    </row>
    <row r="45" spans="2:4">
      <c r="B45" s="64" t="s">
        <v>328</v>
      </c>
      <c r="C45" s="65" t="s">
        <v>329</v>
      </c>
      <c r="D45" s="52">
        <v>0</v>
      </c>
    </row>
    <row r="46" spans="2:4" ht="15" customHeight="1">
      <c r="B46" s="64" t="s">
        <v>330</v>
      </c>
      <c r="C46" s="58" t="s">
        <v>331</v>
      </c>
      <c r="D46" s="52">
        <v>0</v>
      </c>
    </row>
    <row r="47" spans="2:4" ht="15" customHeight="1">
      <c r="B47" s="64" t="s">
        <v>332</v>
      </c>
      <c r="C47" s="58" t="s">
        <v>333</v>
      </c>
      <c r="D47" s="52">
        <v>0</v>
      </c>
    </row>
    <row r="48" spans="2:4" ht="29">
      <c r="B48" s="64" t="s">
        <v>334</v>
      </c>
      <c r="C48" s="58" t="s">
        <v>335</v>
      </c>
      <c r="D48" s="52">
        <v>0</v>
      </c>
    </row>
    <row r="49" spans="2:7" ht="29">
      <c r="B49" s="64" t="s">
        <v>336</v>
      </c>
      <c r="C49" s="58" t="s">
        <v>337</v>
      </c>
      <c r="D49" s="52">
        <v>0</v>
      </c>
    </row>
    <row r="50" spans="2:7" ht="15" customHeight="1">
      <c r="B50" s="64" t="s">
        <v>338</v>
      </c>
      <c r="C50" s="58" t="s">
        <v>339</v>
      </c>
      <c r="D50" s="52">
        <v>0</v>
      </c>
    </row>
    <row r="51" spans="2:7" ht="15" customHeight="1">
      <c r="B51" s="66" t="s">
        <v>340</v>
      </c>
      <c r="C51" s="67" t="s">
        <v>341</v>
      </c>
      <c r="D51" s="56">
        <v>0</v>
      </c>
    </row>
    <row r="52" spans="2:7" ht="15" customHeight="1">
      <c r="B52" s="603" t="s">
        <v>342</v>
      </c>
      <c r="C52" s="604"/>
      <c r="D52" s="604"/>
    </row>
    <row r="53" spans="2:7" ht="15" customHeight="1">
      <c r="B53" s="82">
        <v>23</v>
      </c>
      <c r="C53" s="137" t="s">
        <v>343</v>
      </c>
      <c r="D53" s="52">
        <v>4038667.2198200007</v>
      </c>
    </row>
    <row r="54" spans="2:7" ht="15" customHeight="1">
      <c r="B54" s="68">
        <v>24</v>
      </c>
      <c r="C54" s="69" t="s">
        <v>71</v>
      </c>
      <c r="D54" s="56">
        <v>35233548.784189999</v>
      </c>
      <c r="F54" s="301"/>
      <c r="G54" s="301"/>
    </row>
    <row r="55" spans="2:7" ht="15" customHeight="1">
      <c r="B55" s="603" t="s">
        <v>70</v>
      </c>
      <c r="C55" s="604"/>
      <c r="D55" s="604"/>
    </row>
    <row r="56" spans="2:7" ht="15" customHeight="1">
      <c r="B56" s="82">
        <v>25</v>
      </c>
      <c r="C56" s="19" t="s">
        <v>72</v>
      </c>
      <c r="D56" s="70">
        <v>0.11462561562382927</v>
      </c>
    </row>
    <row r="57" spans="2:7" ht="15" customHeight="1">
      <c r="B57" s="346" t="s">
        <v>344</v>
      </c>
      <c r="C57" s="348" t="s">
        <v>345</v>
      </c>
      <c r="D57" s="70">
        <v>0.11462561562382927</v>
      </c>
    </row>
    <row r="58" spans="2:7" ht="15" customHeight="1">
      <c r="B58" s="346" t="s">
        <v>346</v>
      </c>
      <c r="C58" s="114" t="s">
        <v>347</v>
      </c>
      <c r="D58" s="70">
        <v>0.11462561562382927</v>
      </c>
    </row>
    <row r="59" spans="2:7" ht="15" customHeight="1">
      <c r="B59" s="346">
        <v>26</v>
      </c>
      <c r="C59" s="348" t="s">
        <v>348</v>
      </c>
      <c r="D59" s="306">
        <v>0.03</v>
      </c>
      <c r="F59" s="307"/>
    </row>
    <row r="60" spans="2:7" ht="15" customHeight="1">
      <c r="B60" s="346" t="s">
        <v>349</v>
      </c>
      <c r="C60" s="348" t="s">
        <v>74</v>
      </c>
      <c r="D60" s="306">
        <v>0</v>
      </c>
      <c r="F60" s="307"/>
    </row>
    <row r="61" spans="2:7" ht="15" customHeight="1">
      <c r="B61" s="346" t="s">
        <v>350</v>
      </c>
      <c r="C61" s="348" t="s">
        <v>351</v>
      </c>
      <c r="D61" s="306">
        <v>0</v>
      </c>
      <c r="F61" s="307"/>
    </row>
    <row r="62" spans="2:7" ht="15" customHeight="1">
      <c r="B62" s="346">
        <v>27</v>
      </c>
      <c r="C62" s="114" t="s">
        <v>80</v>
      </c>
      <c r="D62" s="306">
        <v>0</v>
      </c>
      <c r="F62" s="307"/>
    </row>
    <row r="63" spans="2:7" ht="15" customHeight="1">
      <c r="B63" s="347" t="s">
        <v>352</v>
      </c>
      <c r="C63" s="114" t="s">
        <v>82</v>
      </c>
      <c r="D63" s="306">
        <v>0.03</v>
      </c>
      <c r="F63" s="307"/>
    </row>
    <row r="64" spans="2:7" ht="15" customHeight="1">
      <c r="B64" s="605" t="s">
        <v>353</v>
      </c>
      <c r="C64" s="606"/>
      <c r="D64" s="606"/>
    </row>
    <row r="65" spans="2:4" ht="15" customHeight="1">
      <c r="B65" s="347" t="s">
        <v>354</v>
      </c>
      <c r="C65" s="114" t="s">
        <v>355</v>
      </c>
      <c r="D65" s="71" t="s">
        <v>356</v>
      </c>
    </row>
    <row r="66" spans="2:4" ht="15" customHeight="1">
      <c r="B66" s="603" t="s">
        <v>357</v>
      </c>
      <c r="C66" s="604"/>
      <c r="D66" s="604"/>
    </row>
    <row r="67" spans="2:4" ht="29">
      <c r="B67" s="346">
        <v>28</v>
      </c>
      <c r="C67" s="348" t="s">
        <v>358</v>
      </c>
      <c r="D67" s="52">
        <v>0</v>
      </c>
    </row>
    <row r="68" spans="2:4" ht="29">
      <c r="B68" s="346">
        <v>29</v>
      </c>
      <c r="C68" s="348" t="s">
        <v>359</v>
      </c>
      <c r="D68" s="52">
        <v>0</v>
      </c>
    </row>
    <row r="69" spans="2:4" ht="43.5">
      <c r="B69" s="347">
        <v>30</v>
      </c>
      <c r="C69" s="114" t="s">
        <v>360</v>
      </c>
      <c r="D69" s="52">
        <v>35233548.784189999</v>
      </c>
    </row>
    <row r="70" spans="2:4" ht="43.5">
      <c r="B70" s="347" t="s">
        <v>361</v>
      </c>
      <c r="C70" s="114" t="s">
        <v>362</v>
      </c>
      <c r="D70" s="52">
        <v>35233548.784189999</v>
      </c>
    </row>
    <row r="71" spans="2:4" ht="43.5">
      <c r="B71" s="346">
        <v>31</v>
      </c>
      <c r="C71" s="348" t="s">
        <v>363</v>
      </c>
      <c r="D71" s="70">
        <v>0.11462561562382927</v>
      </c>
    </row>
    <row r="72" spans="2:4" ht="43.5">
      <c r="B72" s="346" t="s">
        <v>364</v>
      </c>
      <c r="C72" s="348" t="s">
        <v>365</v>
      </c>
      <c r="D72" s="70">
        <v>0.11462561562382927</v>
      </c>
    </row>
  </sheetData>
  <mergeCells count="10">
    <mergeCell ref="B52:D52"/>
    <mergeCell ref="B55:D55"/>
    <mergeCell ref="B64:D64"/>
    <mergeCell ref="B66:D66"/>
    <mergeCell ref="B5:C6"/>
    <mergeCell ref="B7:D7"/>
    <mergeCell ref="B15:D15"/>
    <mergeCell ref="B27:D27"/>
    <mergeCell ref="B35:D35"/>
    <mergeCell ref="B40:D4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F99B4-7DDA-4F94-BCA9-26CFC88B378B}">
  <dimension ref="B2:D17"/>
  <sheetViews>
    <sheetView workbookViewId="0">
      <selection activeCell="D8" sqref="D8"/>
    </sheetView>
  </sheetViews>
  <sheetFormatPr defaultColWidth="8.7265625" defaultRowHeight="14.5"/>
  <cols>
    <col min="3" max="3" width="73.1796875" customWidth="1"/>
    <col min="4" max="4" width="24.54296875" customWidth="1"/>
    <col min="6" max="6" width="13.1796875" customWidth="1"/>
  </cols>
  <sheetData>
    <row r="2" spans="2:4" ht="18.5">
      <c r="B2" s="228" t="s">
        <v>366</v>
      </c>
    </row>
    <row r="3" spans="2:4">
      <c r="B3" t="s">
        <v>1049</v>
      </c>
    </row>
    <row r="4" spans="2:4">
      <c r="D4" s="144" t="s">
        <v>2</v>
      </c>
    </row>
    <row r="5" spans="2:4" ht="29">
      <c r="B5" s="19"/>
      <c r="C5" s="19"/>
      <c r="D5" s="73" t="s">
        <v>279</v>
      </c>
    </row>
    <row r="6" spans="2:4" ht="29">
      <c r="B6" s="74" t="s">
        <v>367</v>
      </c>
      <c r="C6" s="74" t="s">
        <v>368</v>
      </c>
      <c r="D6" s="79">
        <v>31425384.228570003</v>
      </c>
    </row>
    <row r="7" spans="2:4" ht="15" customHeight="1">
      <c r="B7" s="57" t="s">
        <v>369</v>
      </c>
      <c r="C7" s="75" t="s">
        <v>370</v>
      </c>
      <c r="D7" s="80">
        <v>4403592.7604600005</v>
      </c>
    </row>
    <row r="8" spans="2:4" ht="15" customHeight="1">
      <c r="B8" s="57" t="s">
        <v>371</v>
      </c>
      <c r="C8" s="75" t="s">
        <v>372</v>
      </c>
      <c r="D8" s="80">
        <v>27021791.468110003</v>
      </c>
    </row>
    <row r="9" spans="2:4" ht="15" customHeight="1">
      <c r="B9" s="57" t="s">
        <v>373</v>
      </c>
      <c r="C9" s="75" t="s">
        <v>374</v>
      </c>
      <c r="D9" s="80">
        <v>5188322.3431000002</v>
      </c>
    </row>
    <row r="10" spans="2:4" ht="15" customHeight="1">
      <c r="B10" s="57" t="s">
        <v>375</v>
      </c>
      <c r="C10" s="75" t="s">
        <v>376</v>
      </c>
      <c r="D10" s="80">
        <v>6272733.0104499999</v>
      </c>
    </row>
    <row r="11" spans="2:4" ht="29">
      <c r="B11" s="57" t="s">
        <v>377</v>
      </c>
      <c r="C11" s="76" t="s">
        <v>378</v>
      </c>
      <c r="D11" s="80">
        <v>5025</v>
      </c>
    </row>
    <row r="12" spans="2:4" ht="15" customHeight="1">
      <c r="B12" s="57" t="s">
        <v>379</v>
      </c>
      <c r="C12" s="75" t="s">
        <v>380</v>
      </c>
      <c r="D12" s="80">
        <v>257538.20558000001</v>
      </c>
    </row>
    <row r="13" spans="2:4" ht="15" customHeight="1">
      <c r="B13" s="57" t="s">
        <v>381</v>
      </c>
      <c r="C13" s="75" t="s">
        <v>382</v>
      </c>
      <c r="D13" s="80">
        <v>2577364.99945</v>
      </c>
    </row>
    <row r="14" spans="2:4" ht="15" customHeight="1">
      <c r="B14" s="57" t="s">
        <v>383</v>
      </c>
      <c r="C14" s="75" t="s">
        <v>384</v>
      </c>
      <c r="D14" s="80">
        <v>5766360.0771000003</v>
      </c>
    </row>
    <row r="15" spans="2:4" ht="15" customHeight="1">
      <c r="B15" s="57" t="s">
        <v>385</v>
      </c>
      <c r="C15" s="76" t="s">
        <v>386</v>
      </c>
      <c r="D15" s="80">
        <v>3958941.0626600003</v>
      </c>
    </row>
    <row r="16" spans="2:4" ht="15" customHeight="1">
      <c r="B16" s="57" t="s">
        <v>387</v>
      </c>
      <c r="C16" s="75" t="s">
        <v>388</v>
      </c>
      <c r="D16" s="80">
        <v>419746.34263999999</v>
      </c>
    </row>
    <row r="17" spans="2:4" ht="29">
      <c r="B17" s="57" t="s">
        <v>389</v>
      </c>
      <c r="C17" s="75" t="s">
        <v>390</v>
      </c>
      <c r="D17" s="80">
        <v>2575760.4271300002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A48C0-B068-4D53-8480-09F1BB9161BB}">
  <dimension ref="A2:K44"/>
  <sheetViews>
    <sheetView workbookViewId="0">
      <selection activeCell="B2" sqref="B2"/>
    </sheetView>
  </sheetViews>
  <sheetFormatPr defaultColWidth="9.1796875" defaultRowHeight="14.5"/>
  <cols>
    <col min="1" max="1" width="6.453125" customWidth="1"/>
    <col min="2" max="2" width="7.81640625" customWidth="1"/>
    <col min="3" max="3" width="36.54296875" customWidth="1"/>
    <col min="4" max="4" width="16.26953125" customWidth="1"/>
    <col min="5" max="7" width="16.1796875" bestFit="1" customWidth="1"/>
    <col min="8" max="10" width="18" bestFit="1" customWidth="1"/>
    <col min="11" max="11" width="16" customWidth="1"/>
    <col min="12" max="12" width="6" customWidth="1"/>
  </cols>
  <sheetData>
    <row r="2" spans="1:11" ht="18.5">
      <c r="B2" s="151" t="s">
        <v>918</v>
      </c>
    </row>
    <row r="3" spans="1:11" ht="15.5">
      <c r="A3" s="237"/>
      <c r="B3" s="147" t="s">
        <v>1049</v>
      </c>
    </row>
    <row r="4" spans="1:11" ht="15.5">
      <c r="A4" s="237"/>
      <c r="B4" s="147"/>
    </row>
    <row r="5" spans="1:11" ht="15.5">
      <c r="A5" s="237"/>
      <c r="C5" s="57" t="s">
        <v>919</v>
      </c>
    </row>
    <row r="6" spans="1:11" ht="15.5">
      <c r="A6" s="237"/>
      <c r="B6" s="152"/>
      <c r="C6" s="152"/>
    </row>
    <row r="7" spans="1:11">
      <c r="B7" s="152"/>
      <c r="C7" s="152"/>
      <c r="D7" s="350" t="s">
        <v>2</v>
      </c>
      <c r="E7" s="350" t="s">
        <v>3</v>
      </c>
      <c r="F7" s="350" t="s">
        <v>4</v>
      </c>
      <c r="G7" s="350" t="s">
        <v>39</v>
      </c>
      <c r="H7" s="350" t="s">
        <v>40</v>
      </c>
      <c r="I7" s="350" t="s">
        <v>99</v>
      </c>
      <c r="J7" s="350" t="s">
        <v>100</v>
      </c>
      <c r="K7" s="350" t="s">
        <v>144</v>
      </c>
    </row>
    <row r="8" spans="1:11">
      <c r="D8" s="622" t="s">
        <v>920</v>
      </c>
      <c r="E8" s="622"/>
      <c r="F8" s="622"/>
      <c r="G8" s="622"/>
      <c r="H8" s="623" t="s">
        <v>921</v>
      </c>
      <c r="I8" s="624"/>
      <c r="J8" s="624"/>
      <c r="K8" s="625"/>
    </row>
    <row r="9" spans="1:11">
      <c r="B9" s="19" t="s">
        <v>922</v>
      </c>
      <c r="C9" s="57" t="s">
        <v>923</v>
      </c>
      <c r="D9" s="359">
        <v>45657</v>
      </c>
      <c r="E9" s="359">
        <v>45565</v>
      </c>
      <c r="F9" s="359">
        <v>45473</v>
      </c>
      <c r="G9" s="359">
        <v>45382</v>
      </c>
      <c r="H9" s="359">
        <v>45657</v>
      </c>
      <c r="I9" s="359">
        <v>45565</v>
      </c>
      <c r="J9" s="359">
        <v>45473</v>
      </c>
      <c r="K9" s="359">
        <v>45382</v>
      </c>
    </row>
    <row r="10" spans="1:11" ht="29">
      <c r="B10" s="19" t="s">
        <v>924</v>
      </c>
      <c r="C10" s="57" t="s">
        <v>925</v>
      </c>
      <c r="D10" s="19"/>
      <c r="E10" s="19"/>
      <c r="F10" s="19"/>
      <c r="G10" s="19"/>
      <c r="H10" s="19"/>
      <c r="I10" s="19"/>
      <c r="J10" s="19"/>
      <c r="K10" s="19"/>
    </row>
    <row r="11" spans="1:11" ht="15" customHeight="1">
      <c r="B11" s="626" t="s">
        <v>926</v>
      </c>
      <c r="C11" s="627"/>
      <c r="D11" s="627"/>
      <c r="E11" s="627"/>
      <c r="F11" s="627"/>
      <c r="G11" s="627"/>
      <c r="H11" s="627"/>
      <c r="I11" s="627"/>
      <c r="J11" s="627"/>
      <c r="K11" s="628"/>
    </row>
    <row r="12" spans="1:11">
      <c r="B12" s="338">
        <v>1</v>
      </c>
      <c r="C12" s="57" t="s">
        <v>927</v>
      </c>
      <c r="D12" s="616"/>
      <c r="E12" s="616"/>
      <c r="F12" s="616"/>
      <c r="G12" s="616"/>
      <c r="H12" s="20"/>
      <c r="I12" s="20"/>
      <c r="J12" s="20"/>
      <c r="K12" s="20"/>
    </row>
    <row r="13" spans="1:11" ht="15" customHeight="1">
      <c r="B13" s="626" t="s">
        <v>928</v>
      </c>
      <c r="C13" s="627"/>
      <c r="D13" s="627"/>
      <c r="E13" s="627"/>
      <c r="F13" s="627"/>
      <c r="G13" s="627"/>
      <c r="H13" s="627"/>
      <c r="I13" s="627"/>
      <c r="J13" s="627"/>
      <c r="K13" s="628"/>
    </row>
    <row r="14" spans="1:11" ht="29">
      <c r="B14" s="338">
        <v>2</v>
      </c>
      <c r="C14" s="57" t="s">
        <v>929</v>
      </c>
      <c r="D14" s="23">
        <v>22611004983.100002</v>
      </c>
      <c r="E14" s="23">
        <v>22056030409.009998</v>
      </c>
      <c r="F14" s="23">
        <v>21968700574.98</v>
      </c>
      <c r="G14" s="23">
        <v>21286286215.880001</v>
      </c>
      <c r="H14" s="23">
        <v>1369487163.2845001</v>
      </c>
      <c r="I14" s="23">
        <v>1328725412.5815001</v>
      </c>
      <c r="J14" s="23">
        <v>1313608898.9640002</v>
      </c>
      <c r="K14" s="23">
        <v>1278753153.1525002</v>
      </c>
    </row>
    <row r="15" spans="1:11">
      <c r="B15" s="338">
        <v>3</v>
      </c>
      <c r="C15" s="238" t="s">
        <v>930</v>
      </c>
      <c r="D15" s="23">
        <v>17718987522.830002</v>
      </c>
      <c r="E15" s="23">
        <v>17327858047.669998</v>
      </c>
      <c r="F15" s="23">
        <v>17329903400.709999</v>
      </c>
      <c r="G15" s="23">
        <v>16713889722.059999</v>
      </c>
      <c r="H15" s="23">
        <v>885949376.14150012</v>
      </c>
      <c r="I15" s="23">
        <v>866392902.38349998</v>
      </c>
      <c r="J15" s="23">
        <v>866495170.03550005</v>
      </c>
      <c r="K15" s="23">
        <v>835694486.10300004</v>
      </c>
    </row>
    <row r="16" spans="1:11">
      <c r="B16" s="338">
        <v>4</v>
      </c>
      <c r="C16" s="238" t="s">
        <v>931</v>
      </c>
      <c r="D16" s="23">
        <f>D14-D15</f>
        <v>4892017460.2700005</v>
      </c>
      <c r="E16" s="23">
        <f t="shared" ref="E16:K16" si="0">E14-E15</f>
        <v>4728172361.3400002</v>
      </c>
      <c r="F16" s="23">
        <f t="shared" si="0"/>
        <v>4638797174.2700005</v>
      </c>
      <c r="G16" s="23">
        <f t="shared" si="0"/>
        <v>4572396493.8200016</v>
      </c>
      <c r="H16" s="23">
        <f t="shared" si="0"/>
        <v>483537787.14300001</v>
      </c>
      <c r="I16" s="23">
        <f t="shared" si="0"/>
        <v>462332510.19800007</v>
      </c>
      <c r="J16" s="23">
        <f t="shared" si="0"/>
        <v>447113728.92850018</v>
      </c>
      <c r="K16" s="23">
        <f t="shared" si="0"/>
        <v>443058667.04950011</v>
      </c>
    </row>
    <row r="17" spans="2:11">
      <c r="B17" s="338">
        <v>5</v>
      </c>
      <c r="C17" s="57" t="s">
        <v>932</v>
      </c>
      <c r="D17" s="23"/>
      <c r="E17" s="23"/>
      <c r="F17" s="23"/>
      <c r="G17" s="23"/>
      <c r="H17" s="23"/>
      <c r="I17" s="23"/>
      <c r="J17" s="23"/>
      <c r="K17" s="23"/>
    </row>
    <row r="18" spans="2:11" ht="43.5">
      <c r="B18" s="338">
        <v>6</v>
      </c>
      <c r="C18" s="238" t="s">
        <v>933</v>
      </c>
      <c r="D18" s="23">
        <v>1947355939.04</v>
      </c>
      <c r="E18" s="23">
        <v>1795754060.0699999</v>
      </c>
      <c r="F18" s="23">
        <v>1803524905.4200001</v>
      </c>
      <c r="G18" s="23">
        <v>1708834010.6000001</v>
      </c>
      <c r="H18" s="23">
        <v>1020272351.688</v>
      </c>
      <c r="I18" s="23">
        <v>784277801.44799995</v>
      </c>
      <c r="J18" s="23">
        <v>884236856.6960001</v>
      </c>
      <c r="K18" s="23">
        <v>785353292.67400014</v>
      </c>
    </row>
    <row r="19" spans="2:11" ht="29">
      <c r="B19" s="338">
        <v>7</v>
      </c>
      <c r="C19" s="238" t="s">
        <v>934</v>
      </c>
      <c r="D19" s="23"/>
      <c r="E19" s="23"/>
      <c r="F19" s="23"/>
      <c r="G19" s="23"/>
      <c r="H19" s="23"/>
      <c r="I19" s="23"/>
      <c r="J19" s="23"/>
      <c r="K19" s="23"/>
    </row>
    <row r="20" spans="2:11">
      <c r="B20" s="338">
        <v>8</v>
      </c>
      <c r="C20" s="238" t="s">
        <v>935</v>
      </c>
      <c r="D20" s="23">
        <v>0</v>
      </c>
      <c r="E20" s="23">
        <v>0</v>
      </c>
      <c r="F20" s="23">
        <v>0</v>
      </c>
      <c r="G20" s="23">
        <v>0</v>
      </c>
      <c r="H20" s="23">
        <v>0</v>
      </c>
      <c r="I20" s="23">
        <v>0</v>
      </c>
      <c r="J20" s="23">
        <v>0</v>
      </c>
      <c r="K20" s="23">
        <v>0</v>
      </c>
    </row>
    <row r="21" spans="2:11">
      <c r="B21" s="338">
        <v>9</v>
      </c>
      <c r="C21" s="238" t="s">
        <v>936</v>
      </c>
      <c r="D21" s="621"/>
      <c r="E21" s="621"/>
      <c r="F21" s="621"/>
      <c r="G21" s="621"/>
      <c r="H21" s="23">
        <v>0</v>
      </c>
      <c r="I21" s="23">
        <v>0</v>
      </c>
      <c r="J21" s="23">
        <v>0</v>
      </c>
      <c r="K21" s="23">
        <v>0</v>
      </c>
    </row>
    <row r="22" spans="2:11">
      <c r="B22" s="338">
        <v>10</v>
      </c>
      <c r="C22" s="57" t="s">
        <v>937</v>
      </c>
      <c r="D22" s="339">
        <f>+D23+D25</f>
        <v>893538060.60000002</v>
      </c>
      <c r="E22" s="339">
        <f t="shared" ref="E22:K22" si="1">+E23+E25</f>
        <v>1121731987.3300002</v>
      </c>
      <c r="F22" s="339">
        <f t="shared" si="1"/>
        <v>953526653.83999991</v>
      </c>
      <c r="G22" s="339">
        <f t="shared" si="1"/>
        <v>1326873311.77</v>
      </c>
      <c r="H22" s="339">
        <f t="shared" si="1"/>
        <v>62305661.242500007</v>
      </c>
      <c r="I22" s="339">
        <f t="shared" si="1"/>
        <v>72140257.890000001</v>
      </c>
      <c r="J22" s="339">
        <f t="shared" si="1"/>
        <v>56723651.370000005</v>
      </c>
      <c r="K22" s="339">
        <f t="shared" si="1"/>
        <v>94788743.010000005</v>
      </c>
    </row>
    <row r="23" spans="2:11" ht="43.5">
      <c r="B23" s="338">
        <v>11</v>
      </c>
      <c r="C23" s="238" t="s">
        <v>938</v>
      </c>
      <c r="D23" s="23">
        <v>54124541.520000003</v>
      </c>
      <c r="E23" s="23">
        <v>31735791.669999998</v>
      </c>
      <c r="F23" s="23">
        <v>74686066.439999998</v>
      </c>
      <c r="G23" s="23">
        <v>3699699.31</v>
      </c>
      <c r="H23" s="23">
        <v>6298193.4500000002</v>
      </c>
      <c r="I23" s="23">
        <v>5633270.8799999999</v>
      </c>
      <c r="J23" s="23">
        <v>4538698.0999999996</v>
      </c>
      <c r="K23" s="23">
        <v>3699699.31</v>
      </c>
    </row>
    <row r="24" spans="2:11" ht="29">
      <c r="B24" s="338">
        <v>12</v>
      </c>
      <c r="C24" s="238" t="s">
        <v>939</v>
      </c>
      <c r="D24" s="23"/>
      <c r="E24" s="23"/>
      <c r="F24" s="23"/>
      <c r="G24" s="23"/>
      <c r="H24" s="23"/>
      <c r="I24" s="23"/>
      <c r="J24" s="23"/>
      <c r="K24" s="23"/>
    </row>
    <row r="25" spans="2:11">
      <c r="B25" s="338">
        <v>13</v>
      </c>
      <c r="C25" s="238" t="s">
        <v>940</v>
      </c>
      <c r="D25" s="23">
        <f>237612076.24+601801442.84</f>
        <v>839413519.08000004</v>
      </c>
      <c r="E25" s="23">
        <f>261841211.02+828154984.64</f>
        <v>1089996195.6600001</v>
      </c>
      <c r="F25" s="23">
        <f>256390253.36+622450334.04</f>
        <v>878840587.39999998</v>
      </c>
      <c r="G25" s="23">
        <f>247000980.27+1076172632.19</f>
        <v>1323173612.46</v>
      </c>
      <c r="H25" s="23">
        <f>13881366.7925+42126101</f>
        <v>56007467.792500004</v>
      </c>
      <c r="I25" s="23">
        <f>15512213.42+50994773.59</f>
        <v>66506987.010000005</v>
      </c>
      <c r="J25" s="23">
        <f>15527618.43+36657334.84</f>
        <v>52184953.270000003</v>
      </c>
      <c r="K25" s="23">
        <f>22616528.25+68472515.45</f>
        <v>91089043.700000003</v>
      </c>
    </row>
    <row r="26" spans="2:11" ht="29">
      <c r="B26" s="338">
        <v>14</v>
      </c>
      <c r="C26" s="57" t="s">
        <v>941</v>
      </c>
      <c r="D26" s="23">
        <v>69307569.310000002</v>
      </c>
      <c r="E26" s="23">
        <v>35979121.520000003</v>
      </c>
      <c r="F26" s="23">
        <v>44299557.920000002</v>
      </c>
      <c r="G26" s="23">
        <v>73505177.340000004</v>
      </c>
      <c r="H26" s="23">
        <v>69307569.310000002</v>
      </c>
      <c r="I26" s="23">
        <v>35979121.520000003</v>
      </c>
      <c r="J26" s="23">
        <v>44299557.920000002</v>
      </c>
      <c r="K26" s="23">
        <v>73505177.340000004</v>
      </c>
    </row>
    <row r="27" spans="2:11" ht="29">
      <c r="B27" s="338">
        <v>15</v>
      </c>
      <c r="C27" s="57" t="s">
        <v>942</v>
      </c>
      <c r="D27" s="23">
        <v>4442064382.79</v>
      </c>
      <c r="E27" s="23">
        <v>4500677159.8900003</v>
      </c>
      <c r="F27" s="23">
        <v>4308403405.7600002</v>
      </c>
      <c r="G27" s="23">
        <v>4365574134.5699997</v>
      </c>
      <c r="H27" s="23">
        <v>222103219.13950002</v>
      </c>
      <c r="I27" s="23">
        <v>225033857.99450004</v>
      </c>
      <c r="J27" s="23">
        <v>215420170.28800002</v>
      </c>
      <c r="K27" s="23">
        <v>218278706.72850001</v>
      </c>
    </row>
    <row r="28" spans="2:11">
      <c r="B28" s="338">
        <v>16</v>
      </c>
      <c r="C28" s="57" t="s">
        <v>943</v>
      </c>
      <c r="D28" s="616"/>
      <c r="E28" s="616"/>
      <c r="F28" s="616"/>
      <c r="G28" s="616"/>
      <c r="H28" s="23">
        <f>H14+H18+H22+H26+H27</f>
        <v>2743475964.6644998</v>
      </c>
      <c r="I28" s="23">
        <f>I14+I18+I22+I26+I27</f>
        <v>2446156451.434</v>
      </c>
      <c r="J28" s="23">
        <f>J14+J18+J22+J26+J27</f>
        <v>2514289135.2380004</v>
      </c>
      <c r="K28" s="23">
        <f>K14+K18+K22+K26+K27</f>
        <v>2450679072.9050007</v>
      </c>
    </row>
    <row r="29" spans="2:11" ht="14.5" customHeight="1">
      <c r="B29" s="617" t="s">
        <v>944</v>
      </c>
      <c r="C29" s="617"/>
      <c r="D29" s="617"/>
      <c r="E29" s="617"/>
      <c r="F29" s="617"/>
      <c r="G29" s="617"/>
      <c r="H29" s="617"/>
      <c r="I29" s="617"/>
      <c r="J29" s="617"/>
      <c r="K29" s="617"/>
    </row>
    <row r="30" spans="2:11">
      <c r="B30" s="338">
        <v>17</v>
      </c>
      <c r="C30" s="57" t="s">
        <v>945</v>
      </c>
      <c r="D30" s="23">
        <v>0</v>
      </c>
      <c r="E30" s="23">
        <v>0</v>
      </c>
      <c r="F30" s="23">
        <v>0</v>
      </c>
      <c r="G30" s="23">
        <v>0</v>
      </c>
      <c r="H30" s="23">
        <v>0</v>
      </c>
      <c r="I30" s="23">
        <v>0</v>
      </c>
      <c r="J30" s="23">
        <v>0</v>
      </c>
      <c r="K30" s="23">
        <v>0</v>
      </c>
    </row>
    <row r="31" spans="2:11" ht="29">
      <c r="B31" s="338">
        <v>18</v>
      </c>
      <c r="C31" s="57" t="s">
        <v>946</v>
      </c>
      <c r="D31" s="23">
        <f>112465811.79+287336031.03</f>
        <v>399801842.81999999</v>
      </c>
      <c r="E31" s="23">
        <f>153847729.54+282145494.83</f>
        <v>435993224.37</v>
      </c>
      <c r="F31" s="23">
        <f>118171314.15+296175564.44</f>
        <v>414346878.59000003</v>
      </c>
      <c r="G31" s="23">
        <f>157692953.31+325648943.08</f>
        <v>483341896.38999999</v>
      </c>
      <c r="H31" s="23">
        <f>56266749.89+287336031.03</f>
        <v>343602780.91999996</v>
      </c>
      <c r="I31" s="23">
        <f>76967578.9+282145494.83</f>
        <v>359113073.73000002</v>
      </c>
      <c r="J31" s="23">
        <f>59112135.15+296175564.44</f>
        <v>355287699.58999997</v>
      </c>
      <c r="K31" s="23">
        <f>78922417.88+325648943.08</f>
        <v>404571360.95999998</v>
      </c>
    </row>
    <row r="32" spans="2:11">
      <c r="B32" s="338">
        <v>19</v>
      </c>
      <c r="C32" s="57" t="s">
        <v>947</v>
      </c>
      <c r="D32" s="339">
        <f>+D35-D31</f>
        <v>757218467.08000016</v>
      </c>
      <c r="E32" s="339">
        <f t="shared" ref="E32:K32" si="2">+E35-E31</f>
        <v>956276061.40999997</v>
      </c>
      <c r="F32" s="339">
        <f t="shared" si="2"/>
        <v>762074575.04000008</v>
      </c>
      <c r="G32" s="339">
        <f t="shared" si="2"/>
        <v>1213509251.8299999</v>
      </c>
      <c r="H32" s="339">
        <f t="shared" si="2"/>
        <v>140432014.61860001</v>
      </c>
      <c r="I32" s="339">
        <f t="shared" si="2"/>
        <v>125652471.46999997</v>
      </c>
      <c r="J32" s="339">
        <f t="shared" si="2"/>
        <v>110831031.26000005</v>
      </c>
      <c r="K32" s="339">
        <f t="shared" si="2"/>
        <v>219055630.08769995</v>
      </c>
    </row>
    <row r="33" spans="2:11" ht="87">
      <c r="B33" s="338" t="s">
        <v>948</v>
      </c>
      <c r="C33" s="57" t="s">
        <v>949</v>
      </c>
      <c r="D33" s="616"/>
      <c r="E33" s="616"/>
      <c r="F33" s="616"/>
      <c r="G33" s="616"/>
      <c r="H33" s="20"/>
      <c r="I33" s="20"/>
      <c r="J33" s="20"/>
      <c r="K33" s="20"/>
    </row>
    <row r="34" spans="2:11" ht="29">
      <c r="B34" s="338" t="s">
        <v>950</v>
      </c>
      <c r="C34" s="57" t="s">
        <v>951</v>
      </c>
      <c r="D34" s="616"/>
      <c r="E34" s="616"/>
      <c r="F34" s="616"/>
      <c r="G34" s="616"/>
      <c r="H34" s="20"/>
      <c r="I34" s="20"/>
      <c r="J34" s="20"/>
      <c r="K34" s="20"/>
    </row>
    <row r="35" spans="2:11">
      <c r="B35" s="338">
        <v>20</v>
      </c>
      <c r="C35" s="57" t="s">
        <v>952</v>
      </c>
      <c r="D35" s="23">
        <v>1157020309.9000001</v>
      </c>
      <c r="E35" s="23">
        <v>1392269285.78</v>
      </c>
      <c r="F35" s="23">
        <v>1176421453.6300001</v>
      </c>
      <c r="G35" s="23">
        <v>1696851148.2199998</v>
      </c>
      <c r="H35" s="23">
        <v>484034795.53859997</v>
      </c>
      <c r="I35" s="23">
        <v>484765545.19999999</v>
      </c>
      <c r="J35" s="23">
        <v>466118730.85000002</v>
      </c>
      <c r="K35" s="23">
        <v>623626991.04769993</v>
      </c>
    </row>
    <row r="36" spans="2:11">
      <c r="B36" s="338" t="s">
        <v>218</v>
      </c>
      <c r="C36" s="238" t="s">
        <v>953</v>
      </c>
      <c r="D36" s="23">
        <v>0</v>
      </c>
      <c r="E36" s="23">
        <v>0</v>
      </c>
      <c r="F36" s="23">
        <v>0</v>
      </c>
      <c r="G36" s="23">
        <v>0</v>
      </c>
      <c r="H36" s="23">
        <v>0</v>
      </c>
      <c r="I36" s="23">
        <v>0</v>
      </c>
      <c r="J36" s="23">
        <v>0</v>
      </c>
      <c r="K36" s="23">
        <v>0</v>
      </c>
    </row>
    <row r="37" spans="2:11" ht="29">
      <c r="B37" s="338" t="s">
        <v>221</v>
      </c>
      <c r="C37" s="238" t="s">
        <v>954</v>
      </c>
      <c r="D37" s="23">
        <v>0</v>
      </c>
      <c r="E37" s="23">
        <v>0</v>
      </c>
      <c r="F37" s="23">
        <v>0</v>
      </c>
      <c r="G37" s="23">
        <v>0</v>
      </c>
      <c r="H37" s="23">
        <v>0</v>
      </c>
      <c r="I37" s="23">
        <v>0</v>
      </c>
      <c r="J37" s="23">
        <v>0</v>
      </c>
      <c r="K37" s="23">
        <v>0</v>
      </c>
    </row>
    <row r="38" spans="2:11" ht="29">
      <c r="B38" s="338" t="s">
        <v>772</v>
      </c>
      <c r="C38" s="238" t="s">
        <v>955</v>
      </c>
      <c r="D38" s="339">
        <f t="shared" ref="D38:K38" si="3">+D35</f>
        <v>1157020309.9000001</v>
      </c>
      <c r="E38" s="339">
        <f t="shared" si="3"/>
        <v>1392269285.78</v>
      </c>
      <c r="F38" s="339">
        <f t="shared" si="3"/>
        <v>1176421453.6300001</v>
      </c>
      <c r="G38" s="339">
        <f t="shared" si="3"/>
        <v>1696851148.2199998</v>
      </c>
      <c r="H38" s="339">
        <f t="shared" si="3"/>
        <v>484034795.53859997</v>
      </c>
      <c r="I38" s="339">
        <f t="shared" si="3"/>
        <v>484765545.19999999</v>
      </c>
      <c r="J38" s="339">
        <f t="shared" si="3"/>
        <v>466118730.85000002</v>
      </c>
      <c r="K38" s="339">
        <f t="shared" si="3"/>
        <v>623626991.04769993</v>
      </c>
    </row>
    <row r="39" spans="2:11">
      <c r="B39" s="618" t="s">
        <v>956</v>
      </c>
      <c r="C39" s="619"/>
      <c r="D39" s="619"/>
      <c r="E39" s="619"/>
      <c r="F39" s="619"/>
      <c r="G39" s="619"/>
      <c r="H39" s="619"/>
      <c r="I39" s="619"/>
      <c r="J39" s="619"/>
      <c r="K39" s="620"/>
    </row>
    <row r="40" spans="2:11">
      <c r="B40" s="239" t="s">
        <v>957</v>
      </c>
      <c r="C40" s="240" t="s">
        <v>958</v>
      </c>
      <c r="D40" s="615"/>
      <c r="E40" s="615"/>
      <c r="F40" s="615"/>
      <c r="G40" s="615"/>
      <c r="H40" s="23">
        <v>12786516416.109999</v>
      </c>
      <c r="I40" s="23">
        <v>12166622410.050001</v>
      </c>
      <c r="J40" s="23">
        <v>11688611563.73</v>
      </c>
      <c r="K40" s="23">
        <v>6320812331.5754652</v>
      </c>
    </row>
    <row r="41" spans="2:11">
      <c r="B41" s="239">
        <v>22</v>
      </c>
      <c r="C41" s="240" t="s">
        <v>959</v>
      </c>
      <c r="D41" s="615"/>
      <c r="E41" s="615"/>
      <c r="F41" s="615"/>
      <c r="G41" s="615"/>
      <c r="H41" s="23">
        <v>2259441169.1213999</v>
      </c>
      <c r="I41" s="23">
        <v>1961390906.2392001</v>
      </c>
      <c r="J41" s="23">
        <v>2048170404.3881998</v>
      </c>
      <c r="K41" s="23">
        <v>1827052081.8622999</v>
      </c>
    </row>
    <row r="42" spans="2:11">
      <c r="B42" s="239">
        <v>23</v>
      </c>
      <c r="C42" s="240" t="s">
        <v>960</v>
      </c>
      <c r="D42" s="615"/>
      <c r="E42" s="615"/>
      <c r="F42" s="615"/>
      <c r="G42" s="615"/>
      <c r="H42" s="360">
        <v>5.6591499663087612</v>
      </c>
      <c r="I42" s="360">
        <v>6.2030584374322721</v>
      </c>
      <c r="J42" s="360">
        <v>5.7068550247026222</v>
      </c>
      <c r="K42" s="360">
        <v>3.459568774379278</v>
      </c>
    </row>
    <row r="44" spans="2:11">
      <c r="B44" s="93"/>
    </row>
  </sheetData>
  <mergeCells count="14">
    <mergeCell ref="D21:G21"/>
    <mergeCell ref="D8:G8"/>
    <mergeCell ref="H8:K8"/>
    <mergeCell ref="B11:K11"/>
    <mergeCell ref="D12:G12"/>
    <mergeCell ref="B13:K13"/>
    <mergeCell ref="D41:G41"/>
    <mergeCell ref="D42:G42"/>
    <mergeCell ref="D28:G28"/>
    <mergeCell ref="B29:K29"/>
    <mergeCell ref="D33:G33"/>
    <mergeCell ref="D34:G34"/>
    <mergeCell ref="B39:K39"/>
    <mergeCell ref="D40:G4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52256-23A9-4EA7-958F-25BFB10ECBCC}">
  <dimension ref="B2:H44"/>
  <sheetViews>
    <sheetView workbookViewId="0">
      <selection activeCell="B2" sqref="B2"/>
    </sheetView>
  </sheetViews>
  <sheetFormatPr defaultColWidth="9.1796875" defaultRowHeight="14.5"/>
  <cols>
    <col min="1" max="1" width="7.7265625" customWidth="1"/>
    <col min="3" max="3" width="39.26953125" customWidth="1"/>
    <col min="4" max="4" width="15" bestFit="1" customWidth="1"/>
    <col min="5" max="5" width="16" customWidth="1"/>
    <col min="6" max="6" width="18.26953125" customWidth="1"/>
    <col min="7" max="7" width="15.1796875" customWidth="1"/>
    <col min="8" max="8" width="17.81640625" customWidth="1"/>
    <col min="9" max="9" width="18.54296875" customWidth="1"/>
  </cols>
  <sheetData>
    <row r="2" spans="2:8" ht="18.5">
      <c r="B2" s="151" t="s">
        <v>961</v>
      </c>
    </row>
    <row r="3" spans="2:8">
      <c r="B3" s="147" t="s">
        <v>1049</v>
      </c>
    </row>
    <row r="4" spans="2:8" s="147" customFormat="1" ht="15" thickBot="1"/>
    <row r="5" spans="2:8" ht="15" thickBot="1">
      <c r="B5" s="632"/>
      <c r="C5" s="633"/>
      <c r="D5" s="402" t="s">
        <v>2</v>
      </c>
      <c r="E5" s="402" t="s">
        <v>3</v>
      </c>
      <c r="F5" s="241" t="s">
        <v>4</v>
      </c>
      <c r="G5" s="403" t="s">
        <v>39</v>
      </c>
      <c r="H5" s="404" t="s">
        <v>40</v>
      </c>
    </row>
    <row r="6" spans="2:8" ht="15.75" customHeight="1" thickBot="1">
      <c r="B6" s="634" t="s">
        <v>962</v>
      </c>
      <c r="C6" s="635"/>
      <c r="D6" s="629" t="s">
        <v>963</v>
      </c>
      <c r="E6" s="630"/>
      <c r="F6" s="630"/>
      <c r="G6" s="631"/>
      <c r="H6" s="638" t="s">
        <v>964</v>
      </c>
    </row>
    <row r="7" spans="2:8" ht="15" customHeight="1" thickBot="1">
      <c r="B7" s="636"/>
      <c r="C7" s="637"/>
      <c r="D7" s="242" t="s">
        <v>965</v>
      </c>
      <c r="E7" s="242" t="s">
        <v>966</v>
      </c>
      <c r="F7" s="242" t="s">
        <v>967</v>
      </c>
      <c r="G7" s="243" t="s">
        <v>968</v>
      </c>
      <c r="H7" s="639"/>
    </row>
    <row r="8" spans="2:8" ht="15" thickBot="1">
      <c r="B8" s="244" t="s">
        <v>969</v>
      </c>
      <c r="C8" s="245"/>
      <c r="D8" s="245"/>
      <c r="E8" s="246"/>
      <c r="F8" s="245"/>
      <c r="G8" s="245"/>
      <c r="H8" s="405"/>
    </row>
    <row r="9" spans="2:8" ht="15" thickBot="1">
      <c r="B9" s="247">
        <v>1</v>
      </c>
      <c r="C9" s="248" t="s">
        <v>970</v>
      </c>
      <c r="D9" s="249">
        <f t="shared" ref="D9:F9" si="0">+D10+D11</f>
        <v>5205187898.3699999</v>
      </c>
      <c r="E9" s="249">
        <f t="shared" si="0"/>
        <v>180000000</v>
      </c>
      <c r="F9" s="249">
        <f t="shared" si="0"/>
        <v>6211512</v>
      </c>
      <c r="G9" s="249">
        <f>+G10+G11</f>
        <v>532041666.67999995</v>
      </c>
      <c r="H9" s="257">
        <f>+H10+H11</f>
        <v>5737229565.0500002</v>
      </c>
    </row>
    <row r="10" spans="2:8" ht="15" thickBot="1">
      <c r="B10" s="250">
        <v>2</v>
      </c>
      <c r="C10" s="251" t="s">
        <v>971</v>
      </c>
      <c r="D10" s="252">
        <v>5205187898.3699999</v>
      </c>
      <c r="E10" s="252"/>
      <c r="F10" s="252">
        <v>6211512</v>
      </c>
      <c r="G10" s="252"/>
      <c r="H10" s="253">
        <v>5205187898.3699999</v>
      </c>
    </row>
    <row r="11" spans="2:8" ht="15" thickBot="1">
      <c r="B11" s="250">
        <v>3</v>
      </c>
      <c r="C11" s="251" t="s">
        <v>972</v>
      </c>
      <c r="D11" s="254"/>
      <c r="E11" s="252">
        <v>180000000</v>
      </c>
      <c r="F11" s="252">
        <v>0</v>
      </c>
      <c r="G11" s="252">
        <v>532041666.67999995</v>
      </c>
      <c r="H11" s="253">
        <v>532041666.67999995</v>
      </c>
    </row>
    <row r="12" spans="2:8" ht="15" thickBot="1">
      <c r="B12" s="255">
        <v>4</v>
      </c>
      <c r="C12" s="256" t="s">
        <v>973</v>
      </c>
      <c r="D12" s="254"/>
      <c r="E12" s="257">
        <f t="shared" ref="E12" si="1">SUM(E13:E14)</f>
        <v>21318683580.100002</v>
      </c>
      <c r="F12" s="249">
        <v>0</v>
      </c>
      <c r="G12" s="249"/>
      <c r="H12" s="257">
        <f>SUM(H13:H14)</f>
        <v>20072764598.231503</v>
      </c>
    </row>
    <row r="13" spans="2:8" ht="15" thickBot="1">
      <c r="B13" s="250">
        <v>5</v>
      </c>
      <c r="C13" s="251" t="s">
        <v>930</v>
      </c>
      <c r="D13" s="254"/>
      <c r="E13" s="252">
        <v>17718987522.830002</v>
      </c>
      <c r="F13" s="252">
        <v>0</v>
      </c>
      <c r="G13" s="252"/>
      <c r="H13" s="253">
        <v>16833038146.688501</v>
      </c>
    </row>
    <row r="14" spans="2:8" ht="15" thickBot="1">
      <c r="B14" s="250">
        <v>6</v>
      </c>
      <c r="C14" s="251" t="s">
        <v>931</v>
      </c>
      <c r="D14" s="254"/>
      <c r="E14" s="252">
        <v>3599696057.27</v>
      </c>
      <c r="F14" s="252">
        <v>0</v>
      </c>
      <c r="G14" s="252"/>
      <c r="H14" s="253">
        <v>3239726451.5430002</v>
      </c>
    </row>
    <row r="15" spans="2:8" ht="15" thickBot="1">
      <c r="B15" s="255">
        <v>7</v>
      </c>
      <c r="C15" s="256" t="s">
        <v>974</v>
      </c>
      <c r="D15" s="254"/>
      <c r="E15" s="257">
        <f t="shared" ref="E15:G15" si="2">SUM(E16:E17)</f>
        <v>1318377425.7999978</v>
      </c>
      <c r="F15" s="257">
        <f t="shared" si="2"/>
        <v>0</v>
      </c>
      <c r="G15" s="257">
        <f t="shared" si="2"/>
        <v>638201870.22000003</v>
      </c>
      <c r="H15" s="257">
        <f>SUM(H16:H17)</f>
        <v>1297390583.1199989</v>
      </c>
    </row>
    <row r="16" spans="2:8" ht="15" thickBot="1">
      <c r="B16" s="250">
        <v>8</v>
      </c>
      <c r="C16" s="251" t="s">
        <v>975</v>
      </c>
      <c r="D16" s="254"/>
      <c r="E16" s="252"/>
      <c r="F16" s="252">
        <v>0</v>
      </c>
      <c r="G16" s="252"/>
      <c r="H16" s="253"/>
    </row>
    <row r="17" spans="2:8" ht="15" thickBot="1">
      <c r="B17" s="250">
        <v>9</v>
      </c>
      <c r="C17" s="258" t="s">
        <v>976</v>
      </c>
      <c r="D17" s="254"/>
      <c r="E17" s="252">
        <v>1318377425.7999978</v>
      </c>
      <c r="F17" s="252">
        <v>0</v>
      </c>
      <c r="G17" s="252">
        <v>638201870.22000003</v>
      </c>
      <c r="H17" s="253">
        <f>659188712.899999+638201870.22</f>
        <v>1297390583.1199989</v>
      </c>
    </row>
    <row r="18" spans="2:8" ht="15" thickBot="1">
      <c r="B18" s="255">
        <v>10</v>
      </c>
      <c r="C18" s="256" t="s">
        <v>977</v>
      </c>
      <c r="D18" s="254"/>
      <c r="E18" s="249"/>
      <c r="F18" s="249">
        <v>0</v>
      </c>
      <c r="G18" s="249"/>
      <c r="H18" s="257"/>
    </row>
    <row r="19" spans="2:8" ht="15" thickBot="1">
      <c r="B19" s="255">
        <v>11</v>
      </c>
      <c r="C19" s="256" t="s">
        <v>978</v>
      </c>
      <c r="D19" s="259"/>
      <c r="E19" s="249">
        <f>+E21</f>
        <v>469668642.63999999</v>
      </c>
      <c r="F19" s="249">
        <f t="shared" ref="F19:H19" si="3">+F21</f>
        <v>98992978.810000002</v>
      </c>
      <c r="G19" s="249">
        <f t="shared" si="3"/>
        <v>0</v>
      </c>
      <c r="H19" s="249">
        <f t="shared" si="3"/>
        <v>49496489.405000001</v>
      </c>
    </row>
    <row r="20" spans="2:8" ht="15" thickBot="1">
      <c r="B20" s="250">
        <v>12</v>
      </c>
      <c r="C20" s="251" t="s">
        <v>979</v>
      </c>
      <c r="D20" s="252">
        <v>13844667.24</v>
      </c>
      <c r="E20" s="254"/>
      <c r="F20" s="260"/>
      <c r="G20" s="261"/>
      <c r="H20" s="262"/>
    </row>
    <row r="21" spans="2:8" ht="44" thickBot="1">
      <c r="B21" s="250">
        <v>13</v>
      </c>
      <c r="C21" s="251" t="s">
        <v>980</v>
      </c>
      <c r="D21" s="254"/>
      <c r="E21" s="252">
        <f>105139934.62+364528708.02</f>
        <v>469668642.63999999</v>
      </c>
      <c r="F21" s="252">
        <v>98992978.810000002</v>
      </c>
      <c r="G21" s="252"/>
      <c r="H21" s="253">
        <v>49496489.405000001</v>
      </c>
    </row>
    <row r="22" spans="2:8" ht="15" thickBot="1">
      <c r="B22" s="263">
        <v>14</v>
      </c>
      <c r="C22" s="264" t="s">
        <v>981</v>
      </c>
      <c r="D22" s="265"/>
      <c r="E22" s="265"/>
      <c r="F22" s="266"/>
      <c r="G22" s="267"/>
      <c r="H22" s="268">
        <f>+H19+H15+H12+H9</f>
        <v>27156881235.806499</v>
      </c>
    </row>
    <row r="23" spans="2:8" ht="15" thickBot="1">
      <c r="B23" s="640" t="s">
        <v>982</v>
      </c>
      <c r="C23" s="641"/>
      <c r="D23" s="641"/>
      <c r="E23" s="641"/>
      <c r="F23" s="641"/>
      <c r="G23" s="641"/>
      <c r="H23" s="642"/>
    </row>
    <row r="24" spans="2:8" ht="15" thickBot="1">
      <c r="B24" s="255">
        <v>15</v>
      </c>
      <c r="C24" s="256" t="s">
        <v>927</v>
      </c>
      <c r="D24" s="269"/>
      <c r="E24" s="270"/>
      <c r="F24" s="271"/>
      <c r="G24" s="272"/>
      <c r="H24" s="273">
        <v>617965022.52910018</v>
      </c>
    </row>
    <row r="25" spans="2:8" ht="29.5" thickBot="1">
      <c r="B25" s="255" t="s">
        <v>983</v>
      </c>
      <c r="C25" s="256" t="s">
        <v>984</v>
      </c>
      <c r="D25" s="274"/>
      <c r="E25" s="249">
        <v>0</v>
      </c>
      <c r="F25" s="275">
        <v>0</v>
      </c>
      <c r="G25" s="276">
        <v>0</v>
      </c>
      <c r="H25" s="273">
        <v>0</v>
      </c>
    </row>
    <row r="26" spans="2:8" ht="29.5" thickBot="1">
      <c r="B26" s="255">
        <v>16</v>
      </c>
      <c r="C26" s="256" t="s">
        <v>985</v>
      </c>
      <c r="D26" s="269"/>
      <c r="E26" s="249">
        <v>0</v>
      </c>
      <c r="F26" s="275">
        <v>0</v>
      </c>
      <c r="G26" s="276">
        <v>0</v>
      </c>
      <c r="H26" s="273">
        <v>0</v>
      </c>
    </row>
    <row r="27" spans="2:8" ht="15" thickBot="1">
      <c r="B27" s="255">
        <v>17</v>
      </c>
      <c r="C27" s="256" t="s">
        <v>986</v>
      </c>
      <c r="D27" s="269"/>
      <c r="E27" s="249">
        <f>+E30+E31</f>
        <v>3459563911.2952518</v>
      </c>
      <c r="F27" s="249">
        <f>+F30+F31</f>
        <v>2711211470.1781092</v>
      </c>
      <c r="G27" s="249">
        <f>+G30+G31+G34</f>
        <v>7608863459.7566376</v>
      </c>
      <c r="H27" s="257">
        <f>+H30+H31+H34</f>
        <v>10670450623.406321</v>
      </c>
    </row>
    <row r="28" spans="2:8" ht="73" thickBot="1">
      <c r="B28" s="250">
        <v>18</v>
      </c>
      <c r="C28" s="277" t="s">
        <v>987</v>
      </c>
      <c r="D28" s="269"/>
      <c r="E28" s="252">
        <v>0</v>
      </c>
      <c r="F28" s="252">
        <v>0</v>
      </c>
      <c r="G28" s="252">
        <v>0</v>
      </c>
      <c r="H28" s="253">
        <v>0</v>
      </c>
    </row>
    <row r="29" spans="2:8" ht="58.5" thickBot="1">
      <c r="B29" s="250">
        <v>19</v>
      </c>
      <c r="C29" s="251" t="s">
        <v>1000</v>
      </c>
      <c r="D29" s="269"/>
      <c r="E29" s="252">
        <v>0</v>
      </c>
      <c r="F29" s="252">
        <v>0</v>
      </c>
      <c r="G29" s="252">
        <v>0</v>
      </c>
      <c r="H29" s="253">
        <v>0</v>
      </c>
    </row>
    <row r="30" spans="2:8" ht="58.5" thickBot="1">
      <c r="B30" s="250">
        <v>20</v>
      </c>
      <c r="C30" s="251" t="s">
        <v>1001</v>
      </c>
      <c r="D30" s="269"/>
      <c r="E30" s="252">
        <v>3051792393.2401772</v>
      </c>
      <c r="F30" s="252">
        <v>2626669776.8073554</v>
      </c>
      <c r="G30" s="252">
        <v>4005154411.3624673</v>
      </c>
      <c r="H30" s="253">
        <v>6844385496.3862343</v>
      </c>
    </row>
    <row r="31" spans="2:8" ht="44" thickBot="1">
      <c r="B31" s="250">
        <v>21</v>
      </c>
      <c r="C31" s="278" t="s">
        <v>988</v>
      </c>
      <c r="D31" s="269"/>
      <c r="E31" s="252">
        <v>407771518.05507475</v>
      </c>
      <c r="F31" s="252">
        <v>84541693.370753974</v>
      </c>
      <c r="G31" s="252">
        <v>2582019207.1641712</v>
      </c>
      <c r="H31" s="253">
        <v>2828175812.8770857</v>
      </c>
    </row>
    <row r="32" spans="2:8" ht="29.5" thickBot="1">
      <c r="B32" s="250">
        <v>22</v>
      </c>
      <c r="C32" s="251" t="s">
        <v>989</v>
      </c>
      <c r="D32" s="269"/>
      <c r="E32" s="252">
        <v>0</v>
      </c>
      <c r="F32" s="252">
        <v>0</v>
      </c>
      <c r="G32" s="252">
        <v>0</v>
      </c>
      <c r="H32" s="253">
        <v>0</v>
      </c>
    </row>
    <row r="33" spans="2:8" ht="44" thickBot="1">
      <c r="B33" s="250">
        <v>23</v>
      </c>
      <c r="C33" s="278" t="s">
        <v>988</v>
      </c>
      <c r="D33" s="269"/>
      <c r="E33" s="252">
        <v>0</v>
      </c>
      <c r="F33" s="252">
        <v>0</v>
      </c>
      <c r="G33" s="252">
        <v>0</v>
      </c>
      <c r="H33" s="253">
        <v>0</v>
      </c>
    </row>
    <row r="34" spans="2:8" ht="73" thickBot="1">
      <c r="B34" s="250">
        <v>24</v>
      </c>
      <c r="C34" s="251" t="s">
        <v>990</v>
      </c>
      <c r="D34" s="269"/>
      <c r="E34" s="252"/>
      <c r="F34" s="252">
        <v>0</v>
      </c>
      <c r="G34" s="252">
        <v>1021689841.23</v>
      </c>
      <c r="H34" s="253">
        <v>997889314.14300013</v>
      </c>
    </row>
    <row r="35" spans="2:8" ht="15" thickBot="1">
      <c r="B35" s="255">
        <v>25</v>
      </c>
      <c r="C35" s="256" t="s">
        <v>991</v>
      </c>
      <c r="D35" s="269"/>
      <c r="E35" s="259" t="s">
        <v>992</v>
      </c>
      <c r="F35" s="275" t="s">
        <v>992</v>
      </c>
      <c r="G35" s="276" t="s">
        <v>992</v>
      </c>
      <c r="H35" s="273" t="s">
        <v>992</v>
      </c>
    </row>
    <row r="36" spans="2:8" ht="15" thickBot="1">
      <c r="B36" s="255">
        <v>26</v>
      </c>
      <c r="C36" s="256" t="s">
        <v>993</v>
      </c>
      <c r="D36" s="279"/>
      <c r="E36" s="249">
        <f>+E39+E40+E41</f>
        <v>268353212.64000002</v>
      </c>
      <c r="F36" s="249">
        <f>+F41</f>
        <v>8383000</v>
      </c>
      <c r="G36" s="249">
        <f>+G41</f>
        <v>1153342391.72</v>
      </c>
      <c r="H36" s="257">
        <f>+H41+H40+H39</f>
        <v>1306734645.5480001</v>
      </c>
    </row>
    <row r="37" spans="2:8" ht="15" thickBot="1">
      <c r="B37" s="250">
        <v>27</v>
      </c>
      <c r="C37" s="251" t="s">
        <v>994</v>
      </c>
      <c r="D37" s="269"/>
      <c r="E37" s="280"/>
      <c r="F37" s="281"/>
      <c r="G37" s="282" t="s">
        <v>992</v>
      </c>
      <c r="H37" s="283" t="s">
        <v>992</v>
      </c>
    </row>
    <row r="38" spans="2:8" ht="44" thickBot="1">
      <c r="B38" s="250">
        <v>28</v>
      </c>
      <c r="C38" s="251" t="s">
        <v>995</v>
      </c>
      <c r="D38" s="269"/>
      <c r="E38" s="629"/>
      <c r="F38" s="630"/>
      <c r="G38" s="631"/>
      <c r="H38" s="284"/>
    </row>
    <row r="39" spans="2:8" ht="15" thickBot="1">
      <c r="B39" s="250">
        <v>29</v>
      </c>
      <c r="C39" s="251" t="s">
        <v>1002</v>
      </c>
      <c r="D39" s="285"/>
      <c r="E39" s="252">
        <v>17588094.5</v>
      </c>
      <c r="F39" s="286">
        <v>0</v>
      </c>
      <c r="G39" s="286">
        <v>0</v>
      </c>
      <c r="H39" s="253">
        <v>17588094.5</v>
      </c>
    </row>
    <row r="40" spans="2:8" ht="29.5" thickBot="1">
      <c r="B40" s="250">
        <v>30</v>
      </c>
      <c r="C40" s="251" t="s">
        <v>996</v>
      </c>
      <c r="D40" s="269"/>
      <c r="E40" s="252">
        <v>-13844667.24</v>
      </c>
      <c r="F40" s="286">
        <v>0</v>
      </c>
      <c r="G40" s="286">
        <v>0</v>
      </c>
      <c r="H40" s="253">
        <v>-692233.36200000008</v>
      </c>
    </row>
    <row r="41" spans="2:8" ht="29.5" thickBot="1">
      <c r="B41" s="250">
        <v>31</v>
      </c>
      <c r="C41" s="251" t="s">
        <v>997</v>
      </c>
      <c r="D41" s="269"/>
      <c r="E41" s="252">
        <v>264609785.38000003</v>
      </c>
      <c r="F41" s="252">
        <v>8383000</v>
      </c>
      <c r="G41" s="252">
        <v>1153342391.72</v>
      </c>
      <c r="H41" s="253">
        <v>1289838784.4100001</v>
      </c>
    </row>
    <row r="42" spans="2:8" ht="15" thickBot="1">
      <c r="B42" s="255">
        <v>32</v>
      </c>
      <c r="C42" s="256" t="s">
        <v>998</v>
      </c>
      <c r="D42" s="269"/>
      <c r="E42" s="252">
        <v>237612076.24000001</v>
      </c>
      <c r="F42" s="287"/>
      <c r="G42" s="288"/>
      <c r="H42" s="253">
        <v>11880603.812000001</v>
      </c>
    </row>
    <row r="43" spans="2:8" ht="15" thickBot="1">
      <c r="B43" s="263">
        <v>33</v>
      </c>
      <c r="C43" s="264" t="s">
        <v>93</v>
      </c>
      <c r="D43" s="289"/>
      <c r="E43" s="289"/>
      <c r="F43" s="290"/>
      <c r="G43" s="291"/>
      <c r="H43" s="253">
        <f>+H42+H36+H27+H24</f>
        <v>12607030895.295422</v>
      </c>
    </row>
    <row r="44" spans="2:8" ht="15" thickBot="1">
      <c r="B44" s="263">
        <v>34</v>
      </c>
      <c r="C44" s="292" t="s">
        <v>999</v>
      </c>
      <c r="D44" s="289"/>
      <c r="E44" s="289"/>
      <c r="F44" s="290"/>
      <c r="G44" s="290"/>
      <c r="H44" s="293">
        <f>+H22/H43</f>
        <v>2.154106027132896</v>
      </c>
    </row>
  </sheetData>
  <mergeCells count="6">
    <mergeCell ref="E38:G38"/>
    <mergeCell ref="B5:C5"/>
    <mergeCell ref="B6:C7"/>
    <mergeCell ref="D6:G6"/>
    <mergeCell ref="H6:H7"/>
    <mergeCell ref="B23:H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7F8F-B89C-411B-B30F-C1300CAA5383}">
  <dimension ref="B2:R31"/>
  <sheetViews>
    <sheetView zoomScaleNormal="100" workbookViewId="0">
      <selection activeCell="B2" sqref="B2"/>
    </sheetView>
  </sheetViews>
  <sheetFormatPr defaultColWidth="8.7265625" defaultRowHeight="14.5"/>
  <cols>
    <col min="3" max="3" width="29.81640625" customWidth="1"/>
    <col min="4" max="15" width="12.26953125" customWidth="1"/>
    <col min="16" max="16" width="15.81640625" customWidth="1"/>
    <col min="17" max="17" width="12.1796875" customWidth="1"/>
    <col min="18" max="18" width="12.26953125" customWidth="1"/>
  </cols>
  <sheetData>
    <row r="2" spans="2:18" ht="18.5">
      <c r="B2" s="127" t="s">
        <v>1230</v>
      </c>
      <c r="K2" s="337"/>
    </row>
    <row r="3" spans="2:18" ht="15.5">
      <c r="B3" s="147" t="s">
        <v>1049</v>
      </c>
      <c r="C3" s="90"/>
      <c r="D3" s="90"/>
      <c r="E3" s="90"/>
      <c r="F3" s="90"/>
      <c r="G3" s="90"/>
      <c r="H3" s="90"/>
      <c r="I3" s="90"/>
      <c r="J3" s="90"/>
      <c r="K3" s="398"/>
      <c r="L3" s="90"/>
      <c r="M3" s="90"/>
      <c r="N3" s="90"/>
      <c r="O3" s="90"/>
      <c r="P3" s="90"/>
      <c r="Q3" s="90"/>
      <c r="R3" s="90"/>
    </row>
    <row r="4" spans="2:18" ht="16" thickBot="1">
      <c r="B4" s="89"/>
      <c r="C4" s="90"/>
      <c r="D4" s="90"/>
      <c r="E4" s="90"/>
      <c r="F4" s="90"/>
      <c r="G4" s="90"/>
      <c r="H4" s="90"/>
      <c r="I4" s="90"/>
      <c r="J4" s="90"/>
      <c r="K4" s="90"/>
      <c r="L4" s="90"/>
      <c r="M4" s="90"/>
      <c r="N4" s="90"/>
      <c r="O4" s="90"/>
      <c r="P4" s="90"/>
      <c r="Q4" s="90"/>
      <c r="R4" s="90"/>
    </row>
    <row r="5" spans="2:18" ht="15" thickBot="1">
      <c r="B5" s="349"/>
      <c r="D5" s="241" t="s">
        <v>2</v>
      </c>
      <c r="E5" s="403" t="s">
        <v>3</v>
      </c>
      <c r="F5" s="403" t="s">
        <v>4</v>
      </c>
      <c r="G5" s="403" t="s">
        <v>39</v>
      </c>
      <c r="H5" s="403" t="s">
        <v>40</v>
      </c>
      <c r="I5" s="403" t="s">
        <v>99</v>
      </c>
      <c r="J5" s="403" t="s">
        <v>100</v>
      </c>
      <c r="K5" s="403" t="s">
        <v>144</v>
      </c>
      <c r="L5" s="403" t="s">
        <v>421</v>
      </c>
      <c r="M5" s="403" t="s">
        <v>422</v>
      </c>
      <c r="N5" s="403" t="s">
        <v>423</v>
      </c>
      <c r="O5" s="403" t="s">
        <v>424</v>
      </c>
      <c r="P5" s="403" t="s">
        <v>425</v>
      </c>
      <c r="Q5" s="403" t="s">
        <v>426</v>
      </c>
      <c r="R5" s="403" t="s">
        <v>427</v>
      </c>
    </row>
    <row r="6" spans="2:18" ht="51.75" customHeight="1" thickBot="1">
      <c r="B6" s="349"/>
      <c r="C6" s="349"/>
      <c r="D6" s="629" t="s">
        <v>428</v>
      </c>
      <c r="E6" s="630"/>
      <c r="F6" s="630"/>
      <c r="G6" s="630"/>
      <c r="H6" s="630"/>
      <c r="I6" s="643"/>
      <c r="J6" s="644" t="s">
        <v>429</v>
      </c>
      <c r="K6" s="630"/>
      <c r="L6" s="630"/>
      <c r="M6" s="630"/>
      <c r="N6" s="630"/>
      <c r="O6" s="643"/>
      <c r="P6" s="645" t="s">
        <v>430</v>
      </c>
      <c r="Q6" s="629" t="s">
        <v>431</v>
      </c>
      <c r="R6" s="643"/>
    </row>
    <row r="7" spans="2:18" ht="77.25" customHeight="1" thickBot="1">
      <c r="B7" s="349"/>
      <c r="C7" s="349"/>
      <c r="D7" s="647" t="s">
        <v>432</v>
      </c>
      <c r="E7" s="648"/>
      <c r="F7" s="649"/>
      <c r="G7" s="650" t="s">
        <v>388</v>
      </c>
      <c r="H7" s="648"/>
      <c r="I7" s="649"/>
      <c r="J7" s="650" t="s">
        <v>1211</v>
      </c>
      <c r="K7" s="648"/>
      <c r="L7" s="649"/>
      <c r="M7" s="650" t="s">
        <v>1212</v>
      </c>
      <c r="N7" s="648"/>
      <c r="O7" s="649"/>
      <c r="P7" s="646"/>
      <c r="Q7" s="651" t="s">
        <v>1209</v>
      </c>
      <c r="R7" s="651" t="s">
        <v>1210</v>
      </c>
    </row>
    <row r="8" spans="2:18" ht="15" thickBot="1">
      <c r="B8" s="349"/>
      <c r="C8" s="427"/>
      <c r="D8" s="428"/>
      <c r="E8" s="403" t="s">
        <v>433</v>
      </c>
      <c r="F8" s="403" t="s">
        <v>434</v>
      </c>
      <c r="G8" s="428"/>
      <c r="H8" s="403" t="s">
        <v>434</v>
      </c>
      <c r="I8" s="403" t="s">
        <v>435</v>
      </c>
      <c r="J8" s="429"/>
      <c r="K8" s="430" t="s">
        <v>433</v>
      </c>
      <c r="L8" s="430" t="s">
        <v>434</v>
      </c>
      <c r="M8" s="428"/>
      <c r="N8" s="430" t="s">
        <v>434</v>
      </c>
      <c r="O8" s="430" t="s">
        <v>435</v>
      </c>
      <c r="P8" s="428"/>
      <c r="Q8" s="652"/>
      <c r="R8" s="652"/>
    </row>
    <row r="9" spans="2:18" ht="44" thickBot="1">
      <c r="B9" s="431" t="s">
        <v>436</v>
      </c>
      <c r="C9" s="432" t="s">
        <v>437</v>
      </c>
      <c r="D9" s="489">
        <v>6391767.4879999999</v>
      </c>
      <c r="E9" s="489">
        <v>6391767.4879999999</v>
      </c>
      <c r="F9" s="489">
        <v>0</v>
      </c>
      <c r="G9" s="489">
        <v>0</v>
      </c>
      <c r="H9" s="489">
        <v>0</v>
      </c>
      <c r="I9" s="489">
        <v>0</v>
      </c>
      <c r="J9" s="489">
        <v>0</v>
      </c>
      <c r="K9" s="489">
        <v>0</v>
      </c>
      <c r="L9" s="489">
        <v>0</v>
      </c>
      <c r="M9" s="489">
        <v>0</v>
      </c>
      <c r="N9" s="489">
        <v>0</v>
      </c>
      <c r="O9" s="489">
        <v>0</v>
      </c>
      <c r="P9" s="489">
        <v>0</v>
      </c>
      <c r="Q9" s="489">
        <v>0</v>
      </c>
      <c r="R9" s="489">
        <v>0</v>
      </c>
    </row>
    <row r="10" spans="2:18" ht="16.5" thickBot="1">
      <c r="B10" s="431" t="s">
        <v>438</v>
      </c>
      <c r="C10" s="432" t="s">
        <v>439</v>
      </c>
      <c r="D10" s="489">
        <v>13419120.538000001</v>
      </c>
      <c r="E10" s="489">
        <v>11160215.67</v>
      </c>
      <c r="F10" s="489">
        <v>2258904.8679999998</v>
      </c>
      <c r="G10" s="489">
        <v>608220.07799999998</v>
      </c>
      <c r="H10" s="489">
        <v>0</v>
      </c>
      <c r="I10" s="489">
        <v>608220.07799999998</v>
      </c>
      <c r="J10" s="489">
        <v>-261855.91899999999</v>
      </c>
      <c r="K10" s="489">
        <v>-55436.097999999998</v>
      </c>
      <c r="L10" s="489">
        <v>-206419.821</v>
      </c>
      <c r="M10" s="489">
        <v>-285682.35700000002</v>
      </c>
      <c r="N10" s="489">
        <v>0</v>
      </c>
      <c r="O10" s="489">
        <v>-285682.35700000002</v>
      </c>
      <c r="P10" s="489">
        <v>-40141.602119999996</v>
      </c>
      <c r="Q10" s="489">
        <v>10068593.153050002</v>
      </c>
      <c r="R10" s="489">
        <v>319564.85447000002</v>
      </c>
    </row>
    <row r="11" spans="2:18" ht="16.5" thickBot="1">
      <c r="B11" s="433" t="s">
        <v>440</v>
      </c>
      <c r="C11" s="434" t="s">
        <v>441</v>
      </c>
      <c r="D11" s="489">
        <v>1122.597</v>
      </c>
      <c r="E11" s="489">
        <v>1122.597</v>
      </c>
      <c r="F11" s="489">
        <v>0</v>
      </c>
      <c r="G11" s="489">
        <v>0</v>
      </c>
      <c r="H11" s="489">
        <v>0</v>
      </c>
      <c r="I11" s="489">
        <v>0</v>
      </c>
      <c r="J11" s="489">
        <v>0</v>
      </c>
      <c r="K11" s="489">
        <v>0</v>
      </c>
      <c r="L11" s="489">
        <v>0</v>
      </c>
      <c r="M11" s="489">
        <v>0</v>
      </c>
      <c r="N11" s="489">
        <v>0</v>
      </c>
      <c r="O11" s="489">
        <v>0</v>
      </c>
      <c r="P11" s="489">
        <v>0</v>
      </c>
      <c r="Q11" s="489">
        <v>0</v>
      </c>
      <c r="R11" s="489">
        <v>0</v>
      </c>
    </row>
    <row r="12" spans="2:18" ht="16.5" thickBot="1">
      <c r="B12" s="433" t="s">
        <v>442</v>
      </c>
      <c r="C12" s="434" t="s">
        <v>443</v>
      </c>
      <c r="D12" s="489">
        <v>0</v>
      </c>
      <c r="E12" s="489">
        <v>0</v>
      </c>
      <c r="F12" s="489">
        <v>0</v>
      </c>
      <c r="G12" s="489">
        <v>0</v>
      </c>
      <c r="H12" s="489">
        <v>0</v>
      </c>
      <c r="I12" s="489">
        <v>0</v>
      </c>
      <c r="J12" s="489">
        <v>0</v>
      </c>
      <c r="K12" s="489">
        <v>0</v>
      </c>
      <c r="L12" s="489">
        <v>0</v>
      </c>
      <c r="M12" s="489">
        <v>0</v>
      </c>
      <c r="N12" s="489">
        <v>0</v>
      </c>
      <c r="O12" s="489">
        <v>0</v>
      </c>
      <c r="P12" s="489">
        <v>0</v>
      </c>
      <c r="Q12" s="489">
        <v>0</v>
      </c>
      <c r="R12" s="489">
        <v>0</v>
      </c>
    </row>
    <row r="13" spans="2:18" ht="16.5" thickBot="1">
      <c r="B13" s="433" t="s">
        <v>444</v>
      </c>
      <c r="C13" s="434" t="s">
        <v>445</v>
      </c>
      <c r="D13" s="489">
        <v>680307.46900000004</v>
      </c>
      <c r="E13" s="489">
        <v>680222.37399999995</v>
      </c>
      <c r="F13" s="489">
        <v>85.094999999999999</v>
      </c>
      <c r="G13" s="489">
        <v>0</v>
      </c>
      <c r="H13" s="489">
        <v>0</v>
      </c>
      <c r="I13" s="489">
        <v>0</v>
      </c>
      <c r="J13" s="489">
        <v>0</v>
      </c>
      <c r="K13" s="489">
        <v>0</v>
      </c>
      <c r="L13" s="489">
        <v>0</v>
      </c>
      <c r="M13" s="489">
        <v>0</v>
      </c>
      <c r="N13" s="489">
        <v>0</v>
      </c>
      <c r="O13" s="489">
        <v>0</v>
      </c>
      <c r="P13" s="489">
        <v>0</v>
      </c>
      <c r="Q13" s="489">
        <v>0</v>
      </c>
      <c r="R13" s="489">
        <v>0</v>
      </c>
    </row>
    <row r="14" spans="2:18" ht="16.5" thickBot="1">
      <c r="B14" s="433" t="s">
        <v>446</v>
      </c>
      <c r="C14" s="434" t="s">
        <v>447</v>
      </c>
      <c r="D14" s="489">
        <v>632352.44999999995</v>
      </c>
      <c r="E14" s="489">
        <v>474342.03</v>
      </c>
      <c r="F14" s="489">
        <v>158010.42000000001</v>
      </c>
      <c r="G14" s="489">
        <v>34526.417999999998</v>
      </c>
      <c r="H14" s="489">
        <v>0</v>
      </c>
      <c r="I14" s="489">
        <v>34526.417999999998</v>
      </c>
      <c r="J14" s="489">
        <v>-10596.404</v>
      </c>
      <c r="K14" s="489">
        <v>-5462.567</v>
      </c>
      <c r="L14" s="489">
        <v>-5133.8370000000004</v>
      </c>
      <c r="M14" s="489">
        <v>-15578.835999999999</v>
      </c>
      <c r="N14" s="489">
        <v>0</v>
      </c>
      <c r="O14" s="489">
        <v>-15578.835999999999</v>
      </c>
      <c r="P14" s="489">
        <v>-4800</v>
      </c>
      <c r="Q14" s="489">
        <v>383417.97792999999</v>
      </c>
      <c r="R14" s="489">
        <v>12993.76053</v>
      </c>
    </row>
    <row r="15" spans="2:18" ht="16.5" thickBot="1">
      <c r="B15" s="433" t="s">
        <v>448</v>
      </c>
      <c r="C15" s="434" t="s">
        <v>449</v>
      </c>
      <c r="D15" s="489">
        <v>6532133.1449999996</v>
      </c>
      <c r="E15" s="489">
        <v>4996621.7520000003</v>
      </c>
      <c r="F15" s="489">
        <v>1535511.3929999999</v>
      </c>
      <c r="G15" s="489">
        <v>411192.37900000002</v>
      </c>
      <c r="H15" s="489">
        <v>0</v>
      </c>
      <c r="I15" s="489">
        <v>411192.37900000002</v>
      </c>
      <c r="J15" s="489">
        <v>-194341.883</v>
      </c>
      <c r="K15" s="489">
        <v>-34313.455000000002</v>
      </c>
      <c r="L15" s="489">
        <v>-160028.42800000001</v>
      </c>
      <c r="M15" s="489">
        <v>-219303.16500000001</v>
      </c>
      <c r="N15" s="489">
        <v>0</v>
      </c>
      <c r="O15" s="489">
        <v>-219303.16500000001</v>
      </c>
      <c r="P15" s="489">
        <v>-34345.420180000001</v>
      </c>
      <c r="Q15" s="489">
        <v>4930352.3681500005</v>
      </c>
      <c r="R15" s="489">
        <v>234113.98985999997</v>
      </c>
    </row>
    <row r="16" spans="2:18" ht="16.5" thickBot="1">
      <c r="B16" s="433" t="s">
        <v>450</v>
      </c>
      <c r="C16" s="435" t="s">
        <v>451</v>
      </c>
      <c r="D16" s="489">
        <v>2030360.976</v>
      </c>
      <c r="E16" s="489">
        <v>4996621.7520000003</v>
      </c>
      <c r="F16" s="489">
        <v>1535511.3929999999</v>
      </c>
      <c r="G16" s="489">
        <v>411192.37900000002</v>
      </c>
      <c r="H16" s="489">
        <v>0</v>
      </c>
      <c r="I16" s="489">
        <v>411192.37900000002</v>
      </c>
      <c r="J16" s="489">
        <v>-194341.883</v>
      </c>
      <c r="K16" s="489">
        <v>-34313.455000000002</v>
      </c>
      <c r="L16" s="489">
        <v>-160028.42800000001</v>
      </c>
      <c r="M16" s="489">
        <v>-219303.16500000001</v>
      </c>
      <c r="N16" s="489">
        <v>0</v>
      </c>
      <c r="O16" s="489">
        <v>-219303.16500000001</v>
      </c>
      <c r="P16" s="489">
        <v>-34345.420180000001</v>
      </c>
      <c r="Q16" s="489">
        <v>4930352.3681500005</v>
      </c>
      <c r="R16" s="489">
        <v>234113.98985999997</v>
      </c>
    </row>
    <row r="17" spans="2:18" ht="16.5" thickBot="1">
      <c r="B17" s="433" t="s">
        <v>452</v>
      </c>
      <c r="C17" s="434" t="s">
        <v>453</v>
      </c>
      <c r="D17" s="489">
        <v>5573204.8770000003</v>
      </c>
      <c r="E17" s="489">
        <v>5007906.9170000004</v>
      </c>
      <c r="F17" s="489">
        <v>565297.96</v>
      </c>
      <c r="G17" s="489">
        <v>162501.28099999999</v>
      </c>
      <c r="H17" s="489">
        <v>0</v>
      </c>
      <c r="I17" s="489">
        <v>162501.28099999999</v>
      </c>
      <c r="J17" s="489">
        <v>-56917.631999999998</v>
      </c>
      <c r="K17" s="489">
        <v>-15660.075999999999</v>
      </c>
      <c r="L17" s="489">
        <v>-41257.555999999997</v>
      </c>
      <c r="M17" s="489">
        <v>-50800.356</v>
      </c>
      <c r="N17" s="489">
        <v>0</v>
      </c>
      <c r="O17" s="489">
        <v>-50800.356</v>
      </c>
      <c r="P17" s="489">
        <v>-996.18193999999994</v>
      </c>
      <c r="Q17" s="489">
        <v>4754822.8069700003</v>
      </c>
      <c r="R17" s="489">
        <v>72457.104080000019</v>
      </c>
    </row>
    <row r="18" spans="2:18" ht="16.5" thickBot="1">
      <c r="B18" s="436" t="s">
        <v>454</v>
      </c>
      <c r="C18" s="437" t="s">
        <v>455</v>
      </c>
      <c r="D18" s="489">
        <v>5527359.3860100005</v>
      </c>
      <c r="E18" s="489">
        <v>5527359.3860100005</v>
      </c>
      <c r="F18" s="489">
        <v>0</v>
      </c>
      <c r="G18" s="489">
        <v>0</v>
      </c>
      <c r="H18" s="489">
        <v>0</v>
      </c>
      <c r="I18" s="489">
        <v>0</v>
      </c>
      <c r="J18" s="489">
        <v>0</v>
      </c>
      <c r="K18" s="489">
        <v>0</v>
      </c>
      <c r="L18" s="489">
        <v>0</v>
      </c>
      <c r="M18" s="489">
        <v>0</v>
      </c>
      <c r="N18" s="489">
        <v>0</v>
      </c>
      <c r="O18" s="489">
        <v>0</v>
      </c>
      <c r="P18" s="489">
        <v>0</v>
      </c>
      <c r="Q18" s="489">
        <v>0</v>
      </c>
      <c r="R18" s="489">
        <v>0</v>
      </c>
    </row>
    <row r="19" spans="2:18" ht="16.5" thickBot="1">
      <c r="B19" s="433" t="s">
        <v>456</v>
      </c>
      <c r="C19" s="434" t="s">
        <v>441</v>
      </c>
      <c r="D19" s="489">
        <v>0</v>
      </c>
      <c r="E19" s="489">
        <v>0</v>
      </c>
      <c r="F19" s="489">
        <v>0</v>
      </c>
      <c r="G19" s="489">
        <v>0</v>
      </c>
      <c r="H19" s="489">
        <v>0</v>
      </c>
      <c r="I19" s="489">
        <v>0</v>
      </c>
      <c r="J19" s="489">
        <v>0</v>
      </c>
      <c r="K19" s="489">
        <v>0</v>
      </c>
      <c r="L19" s="489">
        <v>0</v>
      </c>
      <c r="M19" s="489">
        <v>0</v>
      </c>
      <c r="N19" s="489">
        <v>0</v>
      </c>
      <c r="O19" s="489">
        <v>0</v>
      </c>
      <c r="P19" s="489">
        <v>0</v>
      </c>
      <c r="Q19" s="489">
        <v>0</v>
      </c>
      <c r="R19" s="489">
        <v>0</v>
      </c>
    </row>
    <row r="20" spans="2:18" ht="16.5" thickBot="1">
      <c r="B20" s="433" t="s">
        <v>457</v>
      </c>
      <c r="C20" s="434" t="s">
        <v>443</v>
      </c>
      <c r="D20" s="489">
        <v>0</v>
      </c>
      <c r="E20" s="489">
        <v>0</v>
      </c>
      <c r="F20" s="489">
        <v>0</v>
      </c>
      <c r="G20" s="489">
        <v>0</v>
      </c>
      <c r="H20" s="489">
        <v>0</v>
      </c>
      <c r="I20" s="489">
        <v>0</v>
      </c>
      <c r="J20" s="489">
        <v>0</v>
      </c>
      <c r="K20" s="489">
        <v>0</v>
      </c>
      <c r="L20" s="489">
        <v>0</v>
      </c>
      <c r="M20" s="489">
        <v>0</v>
      </c>
      <c r="N20" s="489">
        <v>0</v>
      </c>
      <c r="O20" s="489">
        <v>0</v>
      </c>
      <c r="P20" s="489">
        <v>0</v>
      </c>
      <c r="Q20" s="489">
        <v>0</v>
      </c>
      <c r="R20" s="489">
        <v>0</v>
      </c>
    </row>
    <row r="21" spans="2:18" ht="16.5" thickBot="1">
      <c r="B21" s="433" t="s">
        <v>458</v>
      </c>
      <c r="C21" s="434" t="s">
        <v>445</v>
      </c>
      <c r="D21" s="489">
        <v>5527359.3860100005</v>
      </c>
      <c r="E21" s="489">
        <v>5527359.3860100005</v>
      </c>
      <c r="F21" s="489">
        <v>0</v>
      </c>
      <c r="G21" s="489">
        <v>0</v>
      </c>
      <c r="H21" s="489">
        <v>0</v>
      </c>
      <c r="I21" s="489">
        <v>0</v>
      </c>
      <c r="J21" s="489">
        <v>0</v>
      </c>
      <c r="K21" s="489">
        <v>0</v>
      </c>
      <c r="L21" s="489">
        <v>0</v>
      </c>
      <c r="M21" s="489">
        <v>0</v>
      </c>
      <c r="N21" s="489">
        <v>0</v>
      </c>
      <c r="O21" s="489">
        <v>0</v>
      </c>
      <c r="P21" s="489">
        <v>0</v>
      </c>
      <c r="Q21" s="489">
        <v>0</v>
      </c>
      <c r="R21" s="489">
        <v>0</v>
      </c>
    </row>
    <row r="22" spans="2:18" ht="16.5" thickBot="1">
      <c r="B22" s="433" t="s">
        <v>459</v>
      </c>
      <c r="C22" s="434" t="s">
        <v>447</v>
      </c>
      <c r="D22" s="489">
        <v>0</v>
      </c>
      <c r="E22" s="489">
        <v>0</v>
      </c>
      <c r="F22" s="489">
        <v>0</v>
      </c>
      <c r="G22" s="489">
        <v>0</v>
      </c>
      <c r="H22" s="489">
        <v>0</v>
      </c>
      <c r="I22" s="489">
        <v>0</v>
      </c>
      <c r="J22" s="489">
        <v>0</v>
      </c>
      <c r="K22" s="489">
        <v>0</v>
      </c>
      <c r="L22" s="489">
        <v>0</v>
      </c>
      <c r="M22" s="489">
        <v>0</v>
      </c>
      <c r="N22" s="489">
        <v>0</v>
      </c>
      <c r="O22" s="489">
        <v>0</v>
      </c>
      <c r="P22" s="489">
        <v>0</v>
      </c>
      <c r="Q22" s="489">
        <v>0</v>
      </c>
      <c r="R22" s="489">
        <v>0</v>
      </c>
    </row>
    <row r="23" spans="2:18" ht="16.5" thickBot="1">
      <c r="B23" s="433" t="s">
        <v>460</v>
      </c>
      <c r="C23" s="434" t="s">
        <v>449</v>
      </c>
      <c r="D23" s="489">
        <v>0</v>
      </c>
      <c r="E23" s="489">
        <v>0</v>
      </c>
      <c r="F23" s="489">
        <v>0</v>
      </c>
      <c r="G23" s="489">
        <v>0</v>
      </c>
      <c r="H23" s="489">
        <v>0</v>
      </c>
      <c r="I23" s="489">
        <v>0</v>
      </c>
      <c r="J23" s="489">
        <v>0</v>
      </c>
      <c r="K23" s="489">
        <v>0</v>
      </c>
      <c r="L23" s="489">
        <v>0</v>
      </c>
      <c r="M23" s="489">
        <v>0</v>
      </c>
      <c r="N23" s="489">
        <v>0</v>
      </c>
      <c r="O23" s="489">
        <v>0</v>
      </c>
      <c r="P23" s="489">
        <v>0</v>
      </c>
      <c r="Q23" s="489">
        <v>0</v>
      </c>
      <c r="R23" s="489">
        <v>0</v>
      </c>
    </row>
    <row r="24" spans="2:18" ht="16.5" thickBot="1">
      <c r="B24" s="436" t="s">
        <v>461</v>
      </c>
      <c r="C24" s="437" t="s">
        <v>318</v>
      </c>
      <c r="D24" s="490">
        <v>10017828.41756</v>
      </c>
      <c r="E24" s="490">
        <v>8183869.9018299999</v>
      </c>
      <c r="F24" s="490">
        <v>1833958.5153299998</v>
      </c>
      <c r="G24" s="490">
        <v>168831.81544000001</v>
      </c>
      <c r="H24" s="490">
        <v>0</v>
      </c>
      <c r="I24" s="490">
        <v>43855.447700000004</v>
      </c>
      <c r="J24" s="490">
        <v>25796.042240000002</v>
      </c>
      <c r="K24" s="490">
        <v>8430.3648799999992</v>
      </c>
      <c r="L24" s="490">
        <v>17365.677359999998</v>
      </c>
      <c r="M24" s="490">
        <v>43855.447700000004</v>
      </c>
      <c r="N24" s="490">
        <v>0</v>
      </c>
      <c r="O24" s="490">
        <v>43855.447700000004</v>
      </c>
      <c r="P24" s="491"/>
      <c r="Q24" s="489">
        <v>0</v>
      </c>
      <c r="R24" s="489">
        <v>0</v>
      </c>
    </row>
    <row r="25" spans="2:18" ht="16.5" thickBot="1">
      <c r="B25" s="433" t="s">
        <v>462</v>
      </c>
      <c r="C25" s="434" t="s">
        <v>441</v>
      </c>
      <c r="D25" s="489">
        <v>0</v>
      </c>
      <c r="E25" s="489">
        <v>0</v>
      </c>
      <c r="F25" s="489">
        <v>0</v>
      </c>
      <c r="G25" s="489">
        <v>0</v>
      </c>
      <c r="H25" s="489">
        <v>0</v>
      </c>
      <c r="I25" s="489">
        <v>0</v>
      </c>
      <c r="J25" s="489">
        <v>0</v>
      </c>
      <c r="K25" s="489">
        <v>0</v>
      </c>
      <c r="L25" s="489">
        <v>0</v>
      </c>
      <c r="M25" s="489">
        <v>0</v>
      </c>
      <c r="N25" s="489">
        <v>0</v>
      </c>
      <c r="O25" s="489">
        <v>0</v>
      </c>
      <c r="P25" s="492"/>
      <c r="Q25" s="489">
        <v>0</v>
      </c>
      <c r="R25" s="489">
        <v>0</v>
      </c>
    </row>
    <row r="26" spans="2:18" ht="16.5" thickBot="1">
      <c r="B26" s="433" t="s">
        <v>463</v>
      </c>
      <c r="C26" s="434" t="s">
        <v>443</v>
      </c>
      <c r="D26" s="489">
        <v>0</v>
      </c>
      <c r="E26" s="489">
        <v>0</v>
      </c>
      <c r="F26" s="489">
        <v>0</v>
      </c>
      <c r="G26" s="489">
        <v>0</v>
      </c>
      <c r="H26" s="489">
        <v>0</v>
      </c>
      <c r="I26" s="489">
        <v>0</v>
      </c>
      <c r="J26" s="489">
        <v>0</v>
      </c>
      <c r="K26" s="489">
        <v>0</v>
      </c>
      <c r="L26" s="489">
        <v>0</v>
      </c>
      <c r="M26" s="489">
        <v>0</v>
      </c>
      <c r="N26" s="489">
        <v>0</v>
      </c>
      <c r="O26" s="489">
        <v>0</v>
      </c>
      <c r="P26" s="492"/>
      <c r="Q26" s="489">
        <v>0</v>
      </c>
      <c r="R26" s="489">
        <v>0</v>
      </c>
    </row>
    <row r="27" spans="2:18" ht="16.5" thickBot="1">
      <c r="B27" s="433" t="s">
        <v>464</v>
      </c>
      <c r="C27" s="434" t="s">
        <v>445</v>
      </c>
      <c r="D27" s="489">
        <v>142031.34700000001</v>
      </c>
      <c r="E27" s="489">
        <v>40209.470280000001</v>
      </c>
      <c r="F27" s="489">
        <v>101821.87706</v>
      </c>
      <c r="G27" s="489">
        <v>0</v>
      </c>
      <c r="H27" s="489">
        <v>0</v>
      </c>
      <c r="I27" s="489">
        <v>0</v>
      </c>
      <c r="J27" s="489">
        <v>0</v>
      </c>
      <c r="K27" s="489">
        <v>0</v>
      </c>
      <c r="L27" s="489">
        <v>0</v>
      </c>
      <c r="M27" s="489">
        <v>0</v>
      </c>
      <c r="N27" s="489">
        <v>0</v>
      </c>
      <c r="O27" s="489">
        <v>0</v>
      </c>
      <c r="P27" s="492"/>
      <c r="Q27" s="489">
        <v>0</v>
      </c>
      <c r="R27" s="489">
        <v>0</v>
      </c>
    </row>
    <row r="28" spans="2:18" ht="16.5" thickBot="1">
      <c r="B28" s="433" t="s">
        <v>465</v>
      </c>
      <c r="C28" s="434" t="s">
        <v>447</v>
      </c>
      <c r="D28" s="489">
        <v>382094.21508999995</v>
      </c>
      <c r="E28" s="489">
        <v>267255.22772000002</v>
      </c>
      <c r="F28" s="489">
        <v>114838.98675</v>
      </c>
      <c r="G28" s="489">
        <v>4127.3039100000005</v>
      </c>
      <c r="H28" s="489">
        <v>0</v>
      </c>
      <c r="I28" s="489">
        <v>98.700580000000002</v>
      </c>
      <c r="J28" s="489">
        <v>132.23310000000001</v>
      </c>
      <c r="K28" s="489">
        <v>12.8668</v>
      </c>
      <c r="L28" s="489">
        <v>119.36630000000001</v>
      </c>
      <c r="M28" s="489">
        <v>98.700580000000002</v>
      </c>
      <c r="N28" s="489">
        <v>0</v>
      </c>
      <c r="O28" s="489">
        <v>98.700580000000002</v>
      </c>
      <c r="P28" s="492"/>
      <c r="Q28" s="489">
        <v>0</v>
      </c>
      <c r="R28" s="489">
        <v>0</v>
      </c>
    </row>
    <row r="29" spans="2:18" ht="16.5" thickBot="1">
      <c r="B29" s="433" t="s">
        <v>466</v>
      </c>
      <c r="C29" s="434" t="s">
        <v>449</v>
      </c>
      <c r="D29" s="489">
        <v>5562718.1100699995</v>
      </c>
      <c r="E29" s="489">
        <v>4135644.7228000001</v>
      </c>
      <c r="F29" s="489">
        <v>1427073.3872499999</v>
      </c>
      <c r="G29" s="489">
        <v>138025.37093</v>
      </c>
      <c r="H29" s="489">
        <v>0</v>
      </c>
      <c r="I29" s="489">
        <v>42628.423280000003</v>
      </c>
      <c r="J29" s="489">
        <v>21023.738359999999</v>
      </c>
      <c r="K29" s="489">
        <v>4592.5210099999995</v>
      </c>
      <c r="L29" s="489">
        <v>16431.217349999999</v>
      </c>
      <c r="M29" s="489">
        <v>42628.423280000003</v>
      </c>
      <c r="N29" s="489">
        <v>0</v>
      </c>
      <c r="O29" s="489">
        <v>42628.423280000003</v>
      </c>
      <c r="P29" s="492"/>
      <c r="Q29" s="489">
        <v>0</v>
      </c>
      <c r="R29" s="489">
        <v>0</v>
      </c>
    </row>
    <row r="30" spans="2:18" ht="16.5" thickBot="1">
      <c r="B30" s="433" t="s">
        <v>467</v>
      </c>
      <c r="C30" s="434" t="s">
        <v>453</v>
      </c>
      <c r="D30" s="489">
        <v>3930984.7453999994</v>
      </c>
      <c r="E30" s="489">
        <v>3740760.4810299999</v>
      </c>
      <c r="F30" s="489">
        <v>190224.26427000001</v>
      </c>
      <c r="G30" s="489">
        <v>26679.140600000002</v>
      </c>
      <c r="H30" s="489">
        <v>0</v>
      </c>
      <c r="I30" s="489">
        <v>1128.32384</v>
      </c>
      <c r="J30" s="489">
        <v>4640.0707799999991</v>
      </c>
      <c r="K30" s="489">
        <v>3824.9770699999999</v>
      </c>
      <c r="L30" s="489">
        <v>815.09370999999999</v>
      </c>
      <c r="M30" s="489">
        <v>1128.32384</v>
      </c>
      <c r="N30" s="489">
        <v>0</v>
      </c>
      <c r="O30" s="489">
        <v>1128.32384</v>
      </c>
      <c r="P30" s="492"/>
      <c r="Q30" s="489">
        <v>0</v>
      </c>
      <c r="R30" s="489">
        <v>0</v>
      </c>
    </row>
    <row r="31" spans="2:18" ht="16.5" thickBot="1">
      <c r="B31" s="438" t="s">
        <v>468</v>
      </c>
      <c r="C31" s="439" t="s">
        <v>38</v>
      </c>
      <c r="D31" s="490">
        <v>28964308.341570001</v>
      </c>
      <c r="E31" s="490">
        <v>24871444.957839999</v>
      </c>
      <c r="F31" s="490">
        <v>4092863.3833299996</v>
      </c>
      <c r="G31" s="490">
        <v>777051.89344000001</v>
      </c>
      <c r="H31" s="490">
        <v>0</v>
      </c>
      <c r="I31" s="490">
        <v>652075.5257</v>
      </c>
      <c r="J31" s="490">
        <v>-236059.87675999998</v>
      </c>
      <c r="K31" s="490">
        <v>-47005.733119999997</v>
      </c>
      <c r="L31" s="490">
        <v>-189054.14363999999</v>
      </c>
      <c r="M31" s="490">
        <v>-241826.9093</v>
      </c>
      <c r="N31" s="490">
        <v>0</v>
      </c>
      <c r="O31" s="490">
        <v>-241826.9093</v>
      </c>
      <c r="P31" s="490">
        <v>-40141.602119999996</v>
      </c>
      <c r="Q31" s="490">
        <v>10068593.153050002</v>
      </c>
      <c r="R31" s="490">
        <v>319564.85447000002</v>
      </c>
    </row>
  </sheetData>
  <mergeCells count="10">
    <mergeCell ref="D6:I6"/>
    <mergeCell ref="J6:O6"/>
    <mergeCell ref="P6:P7"/>
    <mergeCell ref="Q6:R6"/>
    <mergeCell ref="D7:F7"/>
    <mergeCell ref="G7:I7"/>
    <mergeCell ref="J7:L7"/>
    <mergeCell ref="M7:O7"/>
    <mergeCell ref="Q7:Q8"/>
    <mergeCell ref="R7:R8"/>
  </mergeCells>
  <pageMargins left="0.7" right="0.7" top="0.75" bottom="0.75" header="0.3" footer="0.3"/>
  <pageSetup paperSize="9" orientation="portrait" r:id="rId1"/>
  <ignoredErrors>
    <ignoredError sqref="B9:B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6A4A6-00C3-4D4A-BCAF-5BF2D6947656}">
  <sheetPr>
    <pageSetUpPr fitToPage="1"/>
  </sheetPr>
  <dimension ref="B1:G48"/>
  <sheetViews>
    <sheetView topLeftCell="A23" workbookViewId="0">
      <selection activeCell="B2" sqref="B2"/>
    </sheetView>
  </sheetViews>
  <sheetFormatPr defaultColWidth="8.7265625" defaultRowHeight="14.5"/>
  <cols>
    <col min="3" max="3" width="50" customWidth="1"/>
    <col min="4" max="5" width="14.7265625" bestFit="1" customWidth="1"/>
    <col min="6" max="6" width="18.1796875" customWidth="1"/>
  </cols>
  <sheetData>
    <row r="1" spans="2:7">
      <c r="F1" s="337"/>
      <c r="G1" s="337"/>
    </row>
    <row r="2" spans="2:7" ht="18.5">
      <c r="B2" s="177" t="s">
        <v>1229</v>
      </c>
      <c r="C2" s="227"/>
      <c r="D2" s="227"/>
      <c r="E2" s="227"/>
      <c r="F2" s="227"/>
    </row>
    <row r="3" spans="2:7">
      <c r="B3" s="227" t="s">
        <v>1049</v>
      </c>
      <c r="C3" s="227"/>
      <c r="D3" s="227"/>
      <c r="E3" s="227"/>
      <c r="F3" s="227"/>
      <c r="G3" s="337"/>
    </row>
    <row r="4" spans="2:7">
      <c r="B4" s="227"/>
      <c r="D4" s="227"/>
      <c r="E4" s="227"/>
      <c r="F4" s="227"/>
      <c r="G4" s="337"/>
    </row>
    <row r="5" spans="2:7" ht="43.5">
      <c r="B5" s="534"/>
      <c r="C5" s="535"/>
      <c r="D5" s="540" t="s">
        <v>0</v>
      </c>
      <c r="E5" s="540"/>
      <c r="F5" s="346" t="s">
        <v>1</v>
      </c>
    </row>
    <row r="6" spans="2:7">
      <c r="B6" s="536"/>
      <c r="C6" s="537"/>
      <c r="D6" s="346" t="s">
        <v>2</v>
      </c>
      <c r="E6" s="346" t="s">
        <v>3</v>
      </c>
      <c r="F6" s="346" t="s">
        <v>4</v>
      </c>
    </row>
    <row r="7" spans="2:7">
      <c r="B7" s="538"/>
      <c r="C7" s="539"/>
      <c r="D7" s="1">
        <v>45657</v>
      </c>
      <c r="E7" s="1">
        <v>45291</v>
      </c>
      <c r="F7" s="1">
        <v>45657</v>
      </c>
    </row>
    <row r="8" spans="2:7" ht="15" customHeight="1">
      <c r="B8" s="346">
        <v>1</v>
      </c>
      <c r="C8" s="348" t="s">
        <v>5</v>
      </c>
      <c r="D8" s="77">
        <v>14654395.28394</v>
      </c>
      <c r="E8" s="77">
        <v>14403800.958259998</v>
      </c>
      <c r="F8" s="77">
        <v>1172351.6227152001</v>
      </c>
    </row>
    <row r="9" spans="2:7" ht="15" customHeight="1">
      <c r="B9" s="346">
        <v>2</v>
      </c>
      <c r="C9" s="2" t="s">
        <v>6</v>
      </c>
      <c r="D9" s="77">
        <v>14654395.28394</v>
      </c>
      <c r="E9" s="77">
        <v>14403800.958259998</v>
      </c>
      <c r="F9" s="77">
        <v>1172351.6227152001</v>
      </c>
    </row>
    <row r="10" spans="2:7" ht="27" customHeight="1">
      <c r="B10" s="346">
        <v>3</v>
      </c>
      <c r="C10" s="2" t="s">
        <v>7</v>
      </c>
      <c r="D10" s="77">
        <v>0</v>
      </c>
      <c r="E10" s="77">
        <v>0</v>
      </c>
      <c r="F10" s="77">
        <v>0</v>
      </c>
    </row>
    <row r="11" spans="2:7" ht="15" customHeight="1">
      <c r="B11" s="346">
        <v>4</v>
      </c>
      <c r="C11" s="2" t="s">
        <v>8</v>
      </c>
      <c r="D11" s="77">
        <v>0</v>
      </c>
      <c r="E11" s="77">
        <v>0</v>
      </c>
      <c r="F11" s="77">
        <v>0</v>
      </c>
    </row>
    <row r="12" spans="2:7" ht="29.5" customHeight="1">
      <c r="B12" s="346" t="s">
        <v>9</v>
      </c>
      <c r="C12" s="2" t="s">
        <v>10</v>
      </c>
      <c r="D12" s="77">
        <v>0</v>
      </c>
      <c r="E12" s="77">
        <v>0</v>
      </c>
      <c r="F12" s="77">
        <v>0</v>
      </c>
    </row>
    <row r="13" spans="2:7" ht="29.15" customHeight="1">
      <c r="B13" s="346">
        <v>5</v>
      </c>
      <c r="C13" s="2" t="s">
        <v>11</v>
      </c>
      <c r="D13" s="77">
        <v>0</v>
      </c>
      <c r="E13" s="77">
        <v>0</v>
      </c>
      <c r="F13" s="77">
        <v>0</v>
      </c>
    </row>
    <row r="14" spans="2:7" ht="15" customHeight="1">
      <c r="B14" s="346">
        <v>6</v>
      </c>
      <c r="C14" s="348" t="s">
        <v>12</v>
      </c>
      <c r="D14" s="77">
        <v>34346.693229999997</v>
      </c>
      <c r="E14" s="77">
        <v>46166.811280000002</v>
      </c>
      <c r="F14" s="77">
        <v>2747.7354584</v>
      </c>
    </row>
    <row r="15" spans="2:7" ht="15" customHeight="1">
      <c r="B15" s="346">
        <v>7</v>
      </c>
      <c r="C15" s="2" t="s">
        <v>6</v>
      </c>
      <c r="D15" s="77">
        <v>24512.171109999999</v>
      </c>
      <c r="E15" s="77">
        <v>19146.96948</v>
      </c>
      <c r="F15" s="77">
        <v>1960.9736888</v>
      </c>
    </row>
    <row r="16" spans="2:7" ht="15" customHeight="1">
      <c r="B16" s="346">
        <v>8</v>
      </c>
      <c r="C16" s="2" t="s">
        <v>13</v>
      </c>
      <c r="D16" s="77">
        <v>0</v>
      </c>
      <c r="E16" s="77">
        <v>0</v>
      </c>
      <c r="F16" s="77">
        <v>0</v>
      </c>
    </row>
    <row r="17" spans="2:6" ht="15" customHeight="1">
      <c r="B17" s="346" t="s">
        <v>14</v>
      </c>
      <c r="C17" s="2" t="s">
        <v>15</v>
      </c>
      <c r="D17" s="77">
        <v>0</v>
      </c>
      <c r="E17" s="77">
        <v>0</v>
      </c>
      <c r="F17" s="77">
        <v>0</v>
      </c>
    </row>
    <row r="18" spans="2:6" ht="15" customHeight="1">
      <c r="B18" s="346" t="s">
        <v>16</v>
      </c>
      <c r="C18" s="2" t="s">
        <v>17</v>
      </c>
      <c r="D18" s="77">
        <v>4032.3350599999999</v>
      </c>
      <c r="E18" s="77">
        <v>10405.031800000001</v>
      </c>
      <c r="F18" s="77">
        <v>322.58680479999998</v>
      </c>
    </row>
    <row r="19" spans="2:6" ht="15" customHeight="1">
      <c r="B19" s="346">
        <v>9</v>
      </c>
      <c r="C19" s="2" t="s">
        <v>18</v>
      </c>
      <c r="D19" s="77">
        <v>5802.1870599999984</v>
      </c>
      <c r="E19" s="77">
        <v>16614.810000000001</v>
      </c>
      <c r="F19" s="77">
        <v>0</v>
      </c>
    </row>
    <row r="20" spans="2:6" ht="15" customHeight="1">
      <c r="B20" s="346">
        <v>10</v>
      </c>
      <c r="C20" s="348" t="s">
        <v>19</v>
      </c>
      <c r="D20" s="77">
        <v>0</v>
      </c>
      <c r="E20" s="77">
        <v>0</v>
      </c>
      <c r="F20" s="77">
        <v>0</v>
      </c>
    </row>
    <row r="21" spans="2:6" ht="15" customHeight="1">
      <c r="B21" s="346">
        <v>11</v>
      </c>
      <c r="C21" s="348" t="s">
        <v>19</v>
      </c>
      <c r="D21" s="77">
        <v>0</v>
      </c>
      <c r="E21" s="77">
        <v>0</v>
      </c>
      <c r="F21" s="77">
        <v>0</v>
      </c>
    </row>
    <row r="22" spans="2:6" ht="15" customHeight="1">
      <c r="B22" s="346">
        <v>12</v>
      </c>
      <c r="C22" s="348" t="s">
        <v>19</v>
      </c>
      <c r="D22" s="77">
        <v>0</v>
      </c>
      <c r="E22" s="77">
        <v>0</v>
      </c>
      <c r="F22" s="77">
        <v>0</v>
      </c>
    </row>
    <row r="23" spans="2:6" ht="15" customHeight="1">
      <c r="B23" s="346">
        <v>13</v>
      </c>
      <c r="C23" s="348" t="s">
        <v>19</v>
      </c>
      <c r="D23" s="77">
        <v>0</v>
      </c>
      <c r="E23" s="77">
        <v>0</v>
      </c>
      <c r="F23" s="77">
        <v>0</v>
      </c>
    </row>
    <row r="24" spans="2:6" ht="15" customHeight="1">
      <c r="B24" s="346">
        <v>14</v>
      </c>
      <c r="C24" s="348" t="s">
        <v>19</v>
      </c>
      <c r="D24" s="77">
        <v>0</v>
      </c>
      <c r="E24" s="77">
        <v>0</v>
      </c>
      <c r="F24" s="77">
        <v>0</v>
      </c>
    </row>
    <row r="25" spans="2:6" ht="15" customHeight="1">
      <c r="B25" s="346">
        <v>15</v>
      </c>
      <c r="C25" s="348" t="s">
        <v>20</v>
      </c>
      <c r="D25" s="77">
        <v>0</v>
      </c>
      <c r="E25" s="77">
        <v>0</v>
      </c>
      <c r="F25" s="77">
        <v>0</v>
      </c>
    </row>
    <row r="26" spans="2:6" ht="30" customHeight="1">
      <c r="B26" s="346">
        <v>16</v>
      </c>
      <c r="C26" s="348" t="s">
        <v>21</v>
      </c>
      <c r="D26" s="77">
        <v>0</v>
      </c>
      <c r="E26" s="77">
        <v>0</v>
      </c>
      <c r="F26" s="77">
        <v>0</v>
      </c>
    </row>
    <row r="27" spans="2:6" ht="15" customHeight="1">
      <c r="B27" s="346">
        <v>17</v>
      </c>
      <c r="C27" s="2" t="s">
        <v>22</v>
      </c>
      <c r="D27" s="77">
        <v>0</v>
      </c>
      <c r="E27" s="77">
        <v>0</v>
      </c>
      <c r="F27" s="77">
        <v>0</v>
      </c>
    </row>
    <row r="28" spans="2:6" ht="15" customHeight="1">
      <c r="B28" s="346">
        <v>18</v>
      </c>
      <c r="C28" s="2" t="s">
        <v>23</v>
      </c>
      <c r="D28" s="77">
        <v>0</v>
      </c>
      <c r="E28" s="77">
        <v>0</v>
      </c>
      <c r="F28" s="77">
        <v>0</v>
      </c>
    </row>
    <row r="29" spans="2:6" ht="15" customHeight="1">
      <c r="B29" s="346">
        <v>19</v>
      </c>
      <c r="C29" s="2" t="s">
        <v>24</v>
      </c>
      <c r="D29" s="77">
        <v>0</v>
      </c>
      <c r="E29" s="77">
        <v>0</v>
      </c>
      <c r="F29" s="77">
        <v>0</v>
      </c>
    </row>
    <row r="30" spans="2:6" ht="15" customHeight="1">
      <c r="B30" s="346" t="s">
        <v>25</v>
      </c>
      <c r="C30" s="2" t="s">
        <v>26</v>
      </c>
      <c r="D30" s="77">
        <v>0</v>
      </c>
      <c r="E30" s="77">
        <v>0</v>
      </c>
      <c r="F30" s="77">
        <v>0</v>
      </c>
    </row>
    <row r="31" spans="2:6" ht="31" customHeight="1">
      <c r="B31" s="346">
        <v>20</v>
      </c>
      <c r="C31" s="348" t="s">
        <v>27</v>
      </c>
      <c r="D31" s="77">
        <v>630700.11352499994</v>
      </c>
      <c r="E31" s="77">
        <v>321335.90031</v>
      </c>
      <c r="F31" s="77">
        <v>50456.009081999997</v>
      </c>
    </row>
    <row r="32" spans="2:6" ht="15" customHeight="1">
      <c r="B32" s="346">
        <v>21</v>
      </c>
      <c r="C32" s="2" t="s">
        <v>6</v>
      </c>
      <c r="D32" s="77">
        <v>630700.11352499994</v>
      </c>
      <c r="E32" s="77">
        <v>321335.90031</v>
      </c>
      <c r="F32" s="77">
        <v>50456.009081999997</v>
      </c>
    </row>
    <row r="33" spans="2:6" ht="15" customHeight="1">
      <c r="B33" s="346">
        <v>22</v>
      </c>
      <c r="C33" s="2" t="s">
        <v>28</v>
      </c>
      <c r="D33" s="77">
        <v>0</v>
      </c>
      <c r="E33" s="77">
        <v>0</v>
      </c>
      <c r="F33" s="77">
        <v>0</v>
      </c>
    </row>
    <row r="34" spans="2:6" ht="15" customHeight="1">
      <c r="B34" s="346" t="s">
        <v>29</v>
      </c>
      <c r="C34" s="348" t="s">
        <v>30</v>
      </c>
      <c r="D34" s="77">
        <v>0</v>
      </c>
      <c r="E34" s="77">
        <v>0</v>
      </c>
      <c r="F34" s="77">
        <v>0</v>
      </c>
    </row>
    <row r="35" spans="2:6" ht="15" customHeight="1">
      <c r="B35" s="346">
        <v>23</v>
      </c>
      <c r="C35" s="348" t="s">
        <v>31</v>
      </c>
      <c r="D35" s="77">
        <v>2869132.6449099998</v>
      </c>
      <c r="E35" s="77">
        <v>2333472.7177399998</v>
      </c>
      <c r="F35" s="77">
        <v>229530.61159279998</v>
      </c>
    </row>
    <row r="36" spans="2:6" ht="15" customHeight="1">
      <c r="B36" s="346" t="s">
        <v>32</v>
      </c>
      <c r="C36" s="348" t="s">
        <v>33</v>
      </c>
      <c r="D36" s="77">
        <v>0</v>
      </c>
      <c r="E36" s="77">
        <v>2333472.7177399998</v>
      </c>
      <c r="F36" s="77">
        <v>0</v>
      </c>
    </row>
    <row r="37" spans="2:6" ht="15" customHeight="1">
      <c r="B37" s="346" t="s">
        <v>34</v>
      </c>
      <c r="C37" s="348" t="s">
        <v>6</v>
      </c>
      <c r="D37" s="77">
        <v>2869132.6449099998</v>
      </c>
      <c r="E37" s="77">
        <v>0</v>
      </c>
      <c r="F37" s="77">
        <v>0</v>
      </c>
    </row>
    <row r="38" spans="2:6" ht="15" customHeight="1">
      <c r="B38" s="346" t="s">
        <v>35</v>
      </c>
      <c r="C38" s="348" t="s">
        <v>36</v>
      </c>
      <c r="D38" s="77">
        <v>0</v>
      </c>
      <c r="E38" s="77">
        <v>0</v>
      </c>
      <c r="F38" s="77">
        <v>0</v>
      </c>
    </row>
    <row r="39" spans="2:6" ht="21.65" customHeight="1">
      <c r="B39" s="346">
        <v>24</v>
      </c>
      <c r="C39" s="348" t="s">
        <v>37</v>
      </c>
      <c r="D39" s="77">
        <v>959443.15616500005</v>
      </c>
      <c r="E39" s="77">
        <v>959443.15616500005</v>
      </c>
      <c r="F39" s="77">
        <v>76755.452493200006</v>
      </c>
    </row>
    <row r="40" spans="2:6" ht="15" customHeight="1">
      <c r="B40" s="346">
        <v>25</v>
      </c>
      <c r="C40" s="348" t="s">
        <v>19</v>
      </c>
      <c r="D40" s="77">
        <v>0</v>
      </c>
      <c r="E40" s="77">
        <v>0</v>
      </c>
      <c r="F40" s="77">
        <v>0</v>
      </c>
    </row>
    <row r="41" spans="2:6" ht="15" customHeight="1">
      <c r="B41" s="346">
        <v>26</v>
      </c>
      <c r="C41" s="348" t="s">
        <v>19</v>
      </c>
      <c r="D41" s="77">
        <v>0</v>
      </c>
      <c r="E41" s="77">
        <v>0</v>
      </c>
      <c r="F41" s="77">
        <v>0</v>
      </c>
    </row>
    <row r="42" spans="2:6" ht="15" customHeight="1">
      <c r="B42" s="346">
        <v>27</v>
      </c>
      <c r="C42" s="348" t="s">
        <v>19</v>
      </c>
      <c r="D42" s="77">
        <v>0</v>
      </c>
      <c r="E42" s="77">
        <v>0</v>
      </c>
      <c r="F42" s="77">
        <v>0</v>
      </c>
    </row>
    <row r="43" spans="2:6" ht="15" customHeight="1">
      <c r="B43" s="346">
        <v>28</v>
      </c>
      <c r="C43" s="348" t="s">
        <v>19</v>
      </c>
      <c r="D43" s="77">
        <v>0</v>
      </c>
      <c r="E43" s="77">
        <v>0</v>
      </c>
      <c r="F43" s="77">
        <v>0</v>
      </c>
    </row>
    <row r="44" spans="2:6">
      <c r="B44" s="110">
        <v>29</v>
      </c>
      <c r="C44" s="126" t="s">
        <v>38</v>
      </c>
      <c r="D44" s="78">
        <v>18188574.735544998</v>
      </c>
      <c r="E44" s="78">
        <v>17104776.387589995</v>
      </c>
      <c r="F44" s="78">
        <v>1455085.9788435998</v>
      </c>
    </row>
    <row r="47" spans="2:6">
      <c r="D47" s="301"/>
      <c r="E47" s="301"/>
    </row>
    <row r="48" spans="2:6">
      <c r="D48" s="301"/>
    </row>
  </sheetData>
  <mergeCells count="2">
    <mergeCell ref="B5:C7"/>
    <mergeCell ref="D5:E5"/>
  </mergeCells>
  <pageMargins left="0.7" right="0.7" top="0.75" bottom="0.75" header="0.3" footer="0.3"/>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81811-8705-41C0-AF9C-F9A27711A507}">
  <dimension ref="B2:M9"/>
  <sheetViews>
    <sheetView workbookViewId="0">
      <selection activeCell="B2" sqref="B2"/>
    </sheetView>
  </sheetViews>
  <sheetFormatPr defaultColWidth="8.7265625" defaultRowHeight="14.5"/>
  <cols>
    <col min="3" max="3" width="32.453125" customWidth="1"/>
    <col min="4" max="4" width="10.453125" customWidth="1"/>
    <col min="5" max="5" width="12.1796875" customWidth="1"/>
    <col min="6" max="6" width="13.81640625" customWidth="1"/>
    <col min="7" max="8" width="10.453125" customWidth="1"/>
    <col min="9" max="9" width="11.54296875" bestFit="1" customWidth="1"/>
    <col min="11" max="12" width="9" bestFit="1" customWidth="1"/>
  </cols>
  <sheetData>
    <row r="2" spans="2:13" ht="18.5">
      <c r="B2" s="127" t="s">
        <v>469</v>
      </c>
    </row>
    <row r="3" spans="2:13">
      <c r="B3" t="s">
        <v>1049</v>
      </c>
    </row>
    <row r="4" spans="2:13">
      <c r="B4" s="83"/>
      <c r="D4" s="144" t="s">
        <v>2</v>
      </c>
      <c r="E4" s="144" t="s">
        <v>3</v>
      </c>
      <c r="F4" s="144" t="s">
        <v>4</v>
      </c>
      <c r="G4" s="144" t="s">
        <v>39</v>
      </c>
      <c r="H4" s="144" t="s">
        <v>40</v>
      </c>
      <c r="I4" s="144" t="s">
        <v>99</v>
      </c>
    </row>
    <row r="5" spans="2:13">
      <c r="D5" s="653" t="s">
        <v>470</v>
      </c>
      <c r="E5" s="653"/>
      <c r="F5" s="653"/>
      <c r="G5" s="653"/>
      <c r="H5" s="653"/>
      <c r="I5" s="653"/>
    </row>
    <row r="6" spans="2:13" ht="43.5">
      <c r="D6" s="347" t="s">
        <v>471</v>
      </c>
      <c r="E6" s="347" t="s">
        <v>472</v>
      </c>
      <c r="F6" s="347" t="s">
        <v>473</v>
      </c>
      <c r="G6" s="347" t="s">
        <v>474</v>
      </c>
      <c r="H6" s="347" t="s">
        <v>475</v>
      </c>
      <c r="I6" s="347" t="s">
        <v>38</v>
      </c>
      <c r="M6" s="337"/>
    </row>
    <row r="7" spans="2:13" ht="15" customHeight="1">
      <c r="B7" s="82">
        <v>1</v>
      </c>
      <c r="C7" s="84" t="s">
        <v>439</v>
      </c>
      <c r="D7" s="87">
        <v>255506</v>
      </c>
      <c r="E7" s="87">
        <v>7130039</v>
      </c>
      <c r="F7" s="87">
        <v>2729244</v>
      </c>
      <c r="G7" s="87">
        <v>3338281</v>
      </c>
      <c r="H7" s="87">
        <v>0</v>
      </c>
      <c r="I7" s="87">
        <v>13453070</v>
      </c>
      <c r="K7" s="301"/>
    </row>
    <row r="8" spans="2:13" ht="15" customHeight="1">
      <c r="B8" s="82">
        <v>2</v>
      </c>
      <c r="C8" s="84" t="s">
        <v>455</v>
      </c>
      <c r="D8" s="87"/>
      <c r="E8" s="87">
        <v>3306914</v>
      </c>
      <c r="F8" s="87">
        <v>3497755</v>
      </c>
      <c r="G8" s="87">
        <v>526349</v>
      </c>
      <c r="H8" s="87"/>
      <c r="I8" s="87">
        <v>7331018</v>
      </c>
    </row>
    <row r="9" spans="2:13" ht="15" customHeight="1">
      <c r="B9" s="85">
        <v>3</v>
      </c>
      <c r="C9" s="86" t="s">
        <v>38</v>
      </c>
      <c r="D9" s="88">
        <v>255506</v>
      </c>
      <c r="E9" s="88">
        <v>10436953</v>
      </c>
      <c r="F9" s="88">
        <v>6226999</v>
      </c>
      <c r="G9" s="88">
        <v>3864630</v>
      </c>
      <c r="H9" s="88">
        <v>0</v>
      </c>
      <c r="I9" s="88">
        <v>20784088</v>
      </c>
    </row>
  </sheetData>
  <mergeCells count="1">
    <mergeCell ref="D5:I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974D6-775D-457F-8C35-91480A36D7EC}">
  <dimension ref="B1:O32"/>
  <sheetViews>
    <sheetView workbookViewId="0">
      <selection activeCell="G32" sqref="G32"/>
    </sheetView>
  </sheetViews>
  <sheetFormatPr defaultColWidth="9.1796875" defaultRowHeight="14.5"/>
  <cols>
    <col min="3" max="3" width="48.26953125" customWidth="1"/>
    <col min="4" max="5" width="14" bestFit="1" customWidth="1"/>
    <col min="6" max="7" width="12.7265625" customWidth="1"/>
    <col min="8" max="8" width="14.81640625" customWidth="1"/>
    <col min="9" max="15" width="12.7265625" customWidth="1"/>
  </cols>
  <sheetData>
    <row r="1" spans="2:15">
      <c r="D1" s="337"/>
    </row>
    <row r="2" spans="2:15" ht="18.5">
      <c r="B2" s="127" t="s">
        <v>476</v>
      </c>
    </row>
    <row r="3" spans="2:15" ht="16" thickBot="1">
      <c r="B3" s="147" t="s">
        <v>1049</v>
      </c>
      <c r="C3" s="398"/>
      <c r="D3" s="90"/>
      <c r="E3" s="90"/>
      <c r="F3" s="90"/>
      <c r="G3" s="90"/>
      <c r="H3" s="90"/>
      <c r="I3" s="90"/>
      <c r="J3" s="90"/>
      <c r="K3" s="90"/>
      <c r="L3" s="90"/>
      <c r="M3" s="90"/>
      <c r="N3" s="90"/>
      <c r="O3" s="90"/>
    </row>
    <row r="4" spans="2:15" ht="15" thickBot="1">
      <c r="B4" s="349"/>
      <c r="D4" s="241" t="s">
        <v>2</v>
      </c>
      <c r="E4" s="403" t="s">
        <v>3</v>
      </c>
      <c r="F4" s="403" t="s">
        <v>4</v>
      </c>
      <c r="G4" s="403" t="s">
        <v>39</v>
      </c>
      <c r="H4" s="403" t="s">
        <v>40</v>
      </c>
      <c r="I4" s="403" t="s">
        <v>99</v>
      </c>
      <c r="J4" s="403" t="s">
        <v>100</v>
      </c>
      <c r="K4" s="403" t="s">
        <v>144</v>
      </c>
      <c r="L4" s="403" t="s">
        <v>421</v>
      </c>
      <c r="M4" s="403" t="s">
        <v>422</v>
      </c>
      <c r="N4" s="403" t="s">
        <v>423</v>
      </c>
      <c r="O4" s="403" t="s">
        <v>424</v>
      </c>
    </row>
    <row r="5" spans="2:15" ht="15" thickBot="1">
      <c r="B5" s="349"/>
      <c r="C5" s="349"/>
      <c r="D5" s="658" t="s">
        <v>428</v>
      </c>
      <c r="E5" s="659"/>
      <c r="F5" s="659"/>
      <c r="G5" s="659"/>
      <c r="H5" s="659"/>
      <c r="I5" s="659"/>
      <c r="J5" s="659"/>
      <c r="K5" s="659"/>
      <c r="L5" s="659"/>
      <c r="M5" s="659"/>
      <c r="N5" s="659"/>
      <c r="O5" s="660"/>
    </row>
    <row r="6" spans="2:15" ht="15" thickBot="1">
      <c r="B6" s="349"/>
      <c r="C6" s="349"/>
      <c r="D6" s="647" t="s">
        <v>432</v>
      </c>
      <c r="E6" s="648"/>
      <c r="F6" s="649"/>
      <c r="G6" s="650" t="s">
        <v>388</v>
      </c>
      <c r="H6" s="648"/>
      <c r="I6" s="648"/>
      <c r="J6" s="648"/>
      <c r="K6" s="648"/>
      <c r="L6" s="648"/>
      <c r="M6" s="648"/>
      <c r="N6" s="648"/>
      <c r="O6" s="661"/>
    </row>
    <row r="7" spans="2:15">
      <c r="B7" s="654"/>
      <c r="C7" s="655"/>
      <c r="D7" s="656"/>
      <c r="E7" s="651" t="s">
        <v>477</v>
      </c>
      <c r="F7" s="651" t="s">
        <v>478</v>
      </c>
      <c r="G7" s="656"/>
      <c r="H7" s="651" t="s">
        <v>479</v>
      </c>
      <c r="I7" s="651" t="s">
        <v>480</v>
      </c>
      <c r="J7" s="651" t="s">
        <v>481</v>
      </c>
      <c r="K7" s="651" t="s">
        <v>482</v>
      </c>
      <c r="L7" s="651" t="s">
        <v>483</v>
      </c>
      <c r="M7" s="651" t="s">
        <v>484</v>
      </c>
      <c r="N7" s="651" t="s">
        <v>485</v>
      </c>
      <c r="O7" s="651" t="s">
        <v>486</v>
      </c>
    </row>
    <row r="8" spans="2:15">
      <c r="B8" s="654"/>
      <c r="C8" s="655"/>
      <c r="D8" s="656"/>
      <c r="E8" s="657"/>
      <c r="F8" s="657"/>
      <c r="G8" s="656"/>
      <c r="H8" s="657"/>
      <c r="I8" s="657"/>
      <c r="J8" s="657"/>
      <c r="K8" s="657"/>
      <c r="L8" s="657"/>
      <c r="M8" s="657"/>
      <c r="N8" s="657"/>
      <c r="O8" s="657"/>
    </row>
    <row r="9" spans="2:15" ht="83.25" customHeight="1" thickBot="1">
      <c r="B9" s="349"/>
      <c r="C9" s="349"/>
      <c r="D9" s="440"/>
      <c r="E9" s="639"/>
      <c r="F9" s="639"/>
      <c r="G9" s="662"/>
      <c r="H9" s="639"/>
      <c r="I9" s="652"/>
      <c r="J9" s="652"/>
      <c r="K9" s="652"/>
      <c r="L9" s="652"/>
      <c r="M9" s="652"/>
      <c r="N9" s="652"/>
      <c r="O9" s="652"/>
    </row>
    <row r="10" spans="2:15" ht="29.5" thickBot="1">
      <c r="B10" s="431" t="s">
        <v>436</v>
      </c>
      <c r="C10" s="432" t="s">
        <v>437</v>
      </c>
      <c r="D10" s="493">
        <v>6391767.4879999999</v>
      </c>
      <c r="E10" s="493">
        <v>6391767.4879999999</v>
      </c>
      <c r="F10" s="493">
        <v>0</v>
      </c>
      <c r="G10" s="493">
        <v>0</v>
      </c>
      <c r="H10" s="493">
        <v>0</v>
      </c>
      <c r="I10" s="493">
        <v>0</v>
      </c>
      <c r="J10" s="493">
        <v>0</v>
      </c>
      <c r="K10" s="493">
        <v>0</v>
      </c>
      <c r="L10" s="493">
        <v>0</v>
      </c>
      <c r="M10" s="493">
        <v>0</v>
      </c>
      <c r="N10" s="493">
        <v>0</v>
      </c>
      <c r="O10" s="493">
        <v>0</v>
      </c>
    </row>
    <row r="11" spans="2:15" ht="16.5" thickBot="1">
      <c r="B11" s="431" t="s">
        <v>438</v>
      </c>
      <c r="C11" s="432" t="s">
        <v>439</v>
      </c>
      <c r="D11" s="493">
        <v>13419120.538000001</v>
      </c>
      <c r="E11" s="493">
        <v>13418687.040999999</v>
      </c>
      <c r="F11" s="493">
        <v>433.49700000000001</v>
      </c>
      <c r="G11" s="493">
        <v>608220.07799999998</v>
      </c>
      <c r="H11" s="493">
        <v>608126.72199999995</v>
      </c>
      <c r="I11" s="493">
        <v>0</v>
      </c>
      <c r="J11" s="493">
        <v>93.355999999999995</v>
      </c>
      <c r="K11" s="493">
        <v>0</v>
      </c>
      <c r="L11" s="493">
        <v>0</v>
      </c>
      <c r="M11" s="493">
        <v>0</v>
      </c>
      <c r="N11" s="493">
        <v>0</v>
      </c>
      <c r="O11" s="493">
        <v>608220.07799999998</v>
      </c>
    </row>
    <row r="12" spans="2:15" ht="16.5" thickBot="1">
      <c r="B12" s="433" t="s">
        <v>440</v>
      </c>
      <c r="C12" s="434" t="s">
        <v>441</v>
      </c>
      <c r="D12" s="493">
        <v>1122.597</v>
      </c>
      <c r="E12" s="493">
        <v>1122.597</v>
      </c>
      <c r="F12" s="493">
        <v>0</v>
      </c>
      <c r="G12" s="493">
        <v>0</v>
      </c>
      <c r="H12" s="493">
        <v>0</v>
      </c>
      <c r="I12" s="493">
        <v>0</v>
      </c>
      <c r="J12" s="493">
        <v>0</v>
      </c>
      <c r="K12" s="493">
        <v>0</v>
      </c>
      <c r="L12" s="493">
        <v>0</v>
      </c>
      <c r="M12" s="493">
        <v>0</v>
      </c>
      <c r="N12" s="493">
        <v>0</v>
      </c>
      <c r="O12" s="493">
        <v>0</v>
      </c>
    </row>
    <row r="13" spans="2:15" ht="16.5" thickBot="1">
      <c r="B13" s="433" t="s">
        <v>442</v>
      </c>
      <c r="C13" s="434" t="s">
        <v>443</v>
      </c>
      <c r="D13" s="493">
        <v>0</v>
      </c>
      <c r="E13" s="493">
        <v>0</v>
      </c>
      <c r="F13" s="493">
        <v>0</v>
      </c>
      <c r="G13" s="493">
        <v>0</v>
      </c>
      <c r="H13" s="493">
        <v>93.355999999999995</v>
      </c>
      <c r="I13" s="493">
        <v>0</v>
      </c>
      <c r="J13" s="493">
        <v>0</v>
      </c>
      <c r="K13" s="493">
        <v>0</v>
      </c>
      <c r="L13" s="493">
        <v>0</v>
      </c>
      <c r="M13" s="493">
        <v>0</v>
      </c>
      <c r="N13" s="493">
        <v>0</v>
      </c>
      <c r="O13" s="493">
        <v>0</v>
      </c>
    </row>
    <row r="14" spans="2:15" ht="16.5" thickBot="1">
      <c r="B14" s="433" t="s">
        <v>444</v>
      </c>
      <c r="C14" s="434" t="s">
        <v>445</v>
      </c>
      <c r="D14" s="493">
        <v>680307.46900000004</v>
      </c>
      <c r="E14" s="493">
        <v>680307.46900000004</v>
      </c>
      <c r="F14" s="493">
        <v>0</v>
      </c>
      <c r="G14" s="493">
        <v>0</v>
      </c>
      <c r="H14" s="493">
        <v>0</v>
      </c>
      <c r="I14" s="493">
        <v>0</v>
      </c>
      <c r="J14" s="493">
        <v>0</v>
      </c>
      <c r="K14" s="493">
        <v>0</v>
      </c>
      <c r="L14" s="493">
        <v>0</v>
      </c>
      <c r="M14" s="493">
        <v>0</v>
      </c>
      <c r="N14" s="493">
        <v>0</v>
      </c>
      <c r="O14" s="493">
        <v>0</v>
      </c>
    </row>
    <row r="15" spans="2:15" ht="16.5" thickBot="1">
      <c r="B15" s="433" t="s">
        <v>446</v>
      </c>
      <c r="C15" s="434" t="s">
        <v>447</v>
      </c>
      <c r="D15" s="493">
        <v>632352.44999999995</v>
      </c>
      <c r="E15" s="493">
        <v>632344.875</v>
      </c>
      <c r="F15" s="493">
        <v>7.5750000000000002</v>
      </c>
      <c r="G15" s="493">
        <v>34526.417999999998</v>
      </c>
      <c r="H15" s="493">
        <v>34526.417999999998</v>
      </c>
      <c r="I15" s="493">
        <v>0</v>
      </c>
      <c r="J15" s="493">
        <v>0</v>
      </c>
      <c r="K15" s="493">
        <v>0</v>
      </c>
      <c r="L15" s="493">
        <v>0</v>
      </c>
      <c r="M15" s="493">
        <v>0</v>
      </c>
      <c r="N15" s="493">
        <v>0</v>
      </c>
      <c r="O15" s="493">
        <v>34526.417999999998</v>
      </c>
    </row>
    <row r="16" spans="2:15" ht="16.5" thickBot="1">
      <c r="B16" s="433" t="s">
        <v>448</v>
      </c>
      <c r="C16" s="434" t="s">
        <v>449</v>
      </c>
      <c r="D16" s="493">
        <v>6532133.1449999996</v>
      </c>
      <c r="E16" s="493">
        <v>6531757.9740000004</v>
      </c>
      <c r="F16" s="493">
        <v>375.17099999999999</v>
      </c>
      <c r="G16" s="493">
        <v>411192.37900000002</v>
      </c>
      <c r="H16" s="493">
        <v>411191.98100000003</v>
      </c>
      <c r="I16" s="493">
        <v>0</v>
      </c>
      <c r="J16" s="493">
        <v>0.39800000000000002</v>
      </c>
      <c r="K16" s="493">
        <v>0</v>
      </c>
      <c r="L16" s="493">
        <v>0</v>
      </c>
      <c r="M16" s="493">
        <v>0</v>
      </c>
      <c r="N16" s="493">
        <v>0</v>
      </c>
      <c r="O16" s="493">
        <v>411192.37900000002</v>
      </c>
    </row>
    <row r="17" spans="2:15" ht="16.5" thickBot="1">
      <c r="B17" s="433" t="s">
        <v>450</v>
      </c>
      <c r="C17" s="434" t="s">
        <v>487</v>
      </c>
      <c r="D17" s="493">
        <v>2030360.976</v>
      </c>
      <c r="E17" s="493">
        <v>2029985.8049999999</v>
      </c>
      <c r="F17" s="493">
        <v>375.17099999999999</v>
      </c>
      <c r="G17" s="493">
        <v>392741.37900000002</v>
      </c>
      <c r="H17" s="493">
        <v>392740.98100000003</v>
      </c>
      <c r="I17" s="493">
        <v>0</v>
      </c>
      <c r="J17" s="493">
        <v>0.39800000000000002</v>
      </c>
      <c r="K17" s="493">
        <v>0</v>
      </c>
      <c r="L17" s="493">
        <v>0</v>
      </c>
      <c r="M17" s="493">
        <v>0</v>
      </c>
      <c r="N17" s="493">
        <v>0</v>
      </c>
      <c r="O17" s="493">
        <v>392741.37900000002</v>
      </c>
    </row>
    <row r="18" spans="2:15" ht="16.5" thickBot="1">
      <c r="B18" s="433" t="s">
        <v>452</v>
      </c>
      <c r="C18" s="434" t="s">
        <v>453</v>
      </c>
      <c r="D18" s="493">
        <v>5573204.8770000003</v>
      </c>
      <c r="E18" s="493">
        <v>2029985.8049999999</v>
      </c>
      <c r="F18" s="493">
        <v>375.17099999999999</v>
      </c>
      <c r="G18" s="493">
        <v>392741.37900000002</v>
      </c>
      <c r="H18" s="493">
        <v>392740.98100000003</v>
      </c>
      <c r="I18" s="493">
        <v>0</v>
      </c>
      <c r="J18" s="493">
        <v>0.39800000000000002</v>
      </c>
      <c r="K18" s="493">
        <v>0</v>
      </c>
      <c r="L18" s="493">
        <v>0</v>
      </c>
      <c r="M18" s="493">
        <v>0</v>
      </c>
      <c r="N18" s="493">
        <v>0</v>
      </c>
      <c r="O18" s="493">
        <v>411192.37900000002</v>
      </c>
    </row>
    <row r="19" spans="2:15" ht="16.5" thickBot="1">
      <c r="B19" s="436" t="s">
        <v>454</v>
      </c>
      <c r="C19" s="437" t="s">
        <v>455</v>
      </c>
      <c r="D19" s="493">
        <v>5527359.3860100005</v>
      </c>
      <c r="E19" s="493">
        <v>5527359.3860100005</v>
      </c>
      <c r="F19" s="493">
        <v>0</v>
      </c>
      <c r="G19" s="493">
        <v>0</v>
      </c>
      <c r="H19" s="493">
        <v>0</v>
      </c>
      <c r="I19" s="493">
        <v>0</v>
      </c>
      <c r="J19" s="493">
        <v>0</v>
      </c>
      <c r="K19" s="493">
        <v>0</v>
      </c>
      <c r="L19" s="493">
        <v>0</v>
      </c>
      <c r="M19" s="493">
        <v>0</v>
      </c>
      <c r="N19" s="493">
        <v>0</v>
      </c>
      <c r="O19" s="493">
        <v>0</v>
      </c>
    </row>
    <row r="20" spans="2:15" ht="16.5" thickBot="1">
      <c r="B20" s="433" t="s">
        <v>456</v>
      </c>
      <c r="C20" s="434" t="s">
        <v>441</v>
      </c>
      <c r="D20" s="493">
        <v>0</v>
      </c>
      <c r="E20" s="493">
        <v>0</v>
      </c>
      <c r="F20" s="493">
        <v>0</v>
      </c>
      <c r="G20" s="493">
        <v>0</v>
      </c>
      <c r="H20" s="493">
        <v>0</v>
      </c>
      <c r="I20" s="493">
        <v>0</v>
      </c>
      <c r="J20" s="493">
        <v>0</v>
      </c>
      <c r="K20" s="493">
        <v>0</v>
      </c>
      <c r="L20" s="493">
        <v>0</v>
      </c>
      <c r="M20" s="493">
        <v>0</v>
      </c>
      <c r="N20" s="493">
        <v>0</v>
      </c>
      <c r="O20" s="493">
        <v>0</v>
      </c>
    </row>
    <row r="21" spans="2:15" ht="16.5" thickBot="1">
      <c r="B21" s="433" t="s">
        <v>457</v>
      </c>
      <c r="C21" s="434" t="s">
        <v>443</v>
      </c>
      <c r="D21" s="493">
        <v>0</v>
      </c>
      <c r="E21" s="493">
        <v>0</v>
      </c>
      <c r="F21" s="493">
        <v>0</v>
      </c>
      <c r="G21" s="493">
        <v>0</v>
      </c>
      <c r="H21" s="493">
        <v>0</v>
      </c>
      <c r="I21" s="493">
        <v>0</v>
      </c>
      <c r="J21" s="493">
        <v>0</v>
      </c>
      <c r="K21" s="493">
        <v>0</v>
      </c>
      <c r="L21" s="493">
        <v>0</v>
      </c>
      <c r="M21" s="493">
        <v>0</v>
      </c>
      <c r="N21" s="493">
        <v>0</v>
      </c>
      <c r="O21" s="493">
        <v>0</v>
      </c>
    </row>
    <row r="22" spans="2:15" ht="16.5" thickBot="1">
      <c r="B22" s="433" t="s">
        <v>458</v>
      </c>
      <c r="C22" s="434" t="s">
        <v>445</v>
      </c>
      <c r="D22" s="493">
        <v>5527359.3860100005</v>
      </c>
      <c r="E22" s="493">
        <v>5527359.3860100005</v>
      </c>
      <c r="F22" s="493">
        <v>0</v>
      </c>
      <c r="G22" s="493">
        <v>0</v>
      </c>
      <c r="H22" s="493">
        <v>0</v>
      </c>
      <c r="I22" s="493">
        <v>0</v>
      </c>
      <c r="J22" s="493">
        <v>0</v>
      </c>
      <c r="K22" s="493">
        <v>0</v>
      </c>
      <c r="L22" s="493">
        <v>0</v>
      </c>
      <c r="M22" s="493">
        <v>0</v>
      </c>
      <c r="N22" s="493">
        <v>0</v>
      </c>
      <c r="O22" s="493">
        <v>0</v>
      </c>
    </row>
    <row r="23" spans="2:15" ht="16.5" thickBot="1">
      <c r="B23" s="433" t="s">
        <v>459</v>
      </c>
      <c r="C23" s="434" t="s">
        <v>447</v>
      </c>
      <c r="D23" s="493">
        <v>0</v>
      </c>
      <c r="E23" s="493">
        <v>0</v>
      </c>
      <c r="F23" s="493">
        <v>0</v>
      </c>
      <c r="G23" s="493">
        <v>0</v>
      </c>
      <c r="H23" s="493">
        <v>0</v>
      </c>
      <c r="I23" s="493">
        <v>0</v>
      </c>
      <c r="J23" s="493">
        <v>0</v>
      </c>
      <c r="K23" s="493">
        <v>0</v>
      </c>
      <c r="L23" s="493">
        <v>0</v>
      </c>
      <c r="M23" s="493">
        <v>0</v>
      </c>
      <c r="N23" s="493">
        <v>0</v>
      </c>
      <c r="O23" s="493">
        <v>0</v>
      </c>
    </row>
    <row r="24" spans="2:15" ht="16.5" thickBot="1">
      <c r="B24" s="433" t="s">
        <v>460</v>
      </c>
      <c r="C24" s="434" t="s">
        <v>449</v>
      </c>
      <c r="D24" s="493">
        <v>0</v>
      </c>
      <c r="E24" s="493">
        <v>0</v>
      </c>
      <c r="F24" s="493">
        <v>0</v>
      </c>
      <c r="G24" s="493">
        <v>0</v>
      </c>
      <c r="H24" s="493">
        <v>0</v>
      </c>
      <c r="I24" s="493">
        <v>0</v>
      </c>
      <c r="J24" s="493">
        <v>0</v>
      </c>
      <c r="K24" s="493">
        <v>0</v>
      </c>
      <c r="L24" s="493">
        <v>0</v>
      </c>
      <c r="M24" s="493">
        <v>0</v>
      </c>
      <c r="N24" s="493">
        <v>0</v>
      </c>
      <c r="O24" s="493">
        <v>0</v>
      </c>
    </row>
    <row r="25" spans="2:15" ht="16.5" thickBot="1">
      <c r="B25" s="436" t="s">
        <v>461</v>
      </c>
      <c r="C25" s="437" t="s">
        <v>318</v>
      </c>
      <c r="D25" s="493">
        <v>10017828.41756</v>
      </c>
      <c r="E25" s="494"/>
      <c r="F25" s="494"/>
      <c r="G25" s="493">
        <v>168831.81544000001</v>
      </c>
      <c r="H25" s="494"/>
      <c r="I25" s="494"/>
      <c r="J25" s="494"/>
      <c r="K25" s="494"/>
      <c r="L25" s="494"/>
      <c r="M25" s="494"/>
      <c r="N25" s="494"/>
      <c r="O25" s="493">
        <v>43855.447700000004</v>
      </c>
    </row>
    <row r="26" spans="2:15" ht="16.5" thickBot="1">
      <c r="B26" s="433" t="s">
        <v>462</v>
      </c>
      <c r="C26" s="434" t="s">
        <v>441</v>
      </c>
      <c r="D26" s="493">
        <v>0</v>
      </c>
      <c r="E26" s="494"/>
      <c r="F26" s="494"/>
      <c r="G26" s="493">
        <v>0</v>
      </c>
      <c r="H26" s="494"/>
      <c r="I26" s="494"/>
      <c r="J26" s="494"/>
      <c r="K26" s="494"/>
      <c r="L26" s="494"/>
      <c r="M26" s="494"/>
      <c r="N26" s="494"/>
      <c r="O26" s="493">
        <v>0</v>
      </c>
    </row>
    <row r="27" spans="2:15" ht="16.5" thickBot="1">
      <c r="B27" s="433" t="s">
        <v>463</v>
      </c>
      <c r="C27" s="434" t="s">
        <v>443</v>
      </c>
      <c r="D27" s="493">
        <v>0</v>
      </c>
      <c r="E27" s="494"/>
      <c r="F27" s="494"/>
      <c r="G27" s="493">
        <v>0</v>
      </c>
      <c r="H27" s="494"/>
      <c r="I27" s="494"/>
      <c r="J27" s="494"/>
      <c r="K27" s="494"/>
      <c r="L27" s="494"/>
      <c r="M27" s="494"/>
      <c r="N27" s="494"/>
      <c r="O27" s="493">
        <v>0</v>
      </c>
    </row>
    <row r="28" spans="2:15" ht="16.5" thickBot="1">
      <c r="B28" s="433" t="s">
        <v>464</v>
      </c>
      <c r="C28" s="434" t="s">
        <v>445</v>
      </c>
      <c r="D28" s="493">
        <v>142031.34700000001</v>
      </c>
      <c r="E28" s="494"/>
      <c r="F28" s="494"/>
      <c r="G28" s="493">
        <v>0</v>
      </c>
      <c r="H28" s="494"/>
      <c r="I28" s="494"/>
      <c r="J28" s="494"/>
      <c r="K28" s="494"/>
      <c r="L28" s="494"/>
      <c r="M28" s="494"/>
      <c r="N28" s="494"/>
      <c r="O28" s="493">
        <v>0</v>
      </c>
    </row>
    <row r="29" spans="2:15" ht="16.5" thickBot="1">
      <c r="B29" s="433" t="s">
        <v>465</v>
      </c>
      <c r="C29" s="434" t="s">
        <v>447</v>
      </c>
      <c r="D29" s="493">
        <v>382094.21508999995</v>
      </c>
      <c r="E29" s="494"/>
      <c r="F29" s="494"/>
      <c r="G29" s="493">
        <v>4127.3039100000005</v>
      </c>
      <c r="H29" s="494"/>
      <c r="I29" s="494"/>
      <c r="J29" s="494"/>
      <c r="K29" s="494"/>
      <c r="L29" s="494"/>
      <c r="M29" s="494"/>
      <c r="N29" s="494"/>
      <c r="O29" s="493">
        <v>98.700580000000002</v>
      </c>
    </row>
    <row r="30" spans="2:15" ht="16.5" thickBot="1">
      <c r="B30" s="433" t="s">
        <v>466</v>
      </c>
      <c r="C30" s="434" t="s">
        <v>449</v>
      </c>
      <c r="D30" s="493">
        <v>5562718.1100699995</v>
      </c>
      <c r="E30" s="494"/>
      <c r="F30" s="494"/>
      <c r="G30" s="493">
        <v>138025.37093</v>
      </c>
      <c r="H30" s="494"/>
      <c r="I30" s="494"/>
      <c r="J30" s="494"/>
      <c r="K30" s="494"/>
      <c r="L30" s="494"/>
      <c r="M30" s="494"/>
      <c r="N30" s="494"/>
      <c r="O30" s="493">
        <v>42628.423280000003</v>
      </c>
    </row>
    <row r="31" spans="2:15" ht="16.5" thickBot="1">
      <c r="B31" s="433" t="s">
        <v>467</v>
      </c>
      <c r="C31" s="434" t="s">
        <v>453</v>
      </c>
      <c r="D31" s="493">
        <v>3930984.7453999994</v>
      </c>
      <c r="E31" s="494"/>
      <c r="F31" s="494"/>
      <c r="G31" s="493">
        <v>26679.140600000002</v>
      </c>
      <c r="H31" s="494"/>
      <c r="I31" s="494"/>
      <c r="J31" s="494"/>
      <c r="K31" s="494"/>
      <c r="L31" s="494"/>
      <c r="M31" s="494"/>
      <c r="N31" s="494"/>
      <c r="O31" s="493">
        <v>1128.32384</v>
      </c>
    </row>
    <row r="32" spans="2:15" ht="16.5" thickBot="1">
      <c r="B32" s="438" t="s">
        <v>468</v>
      </c>
      <c r="C32" s="439" t="s">
        <v>38</v>
      </c>
      <c r="D32" s="495">
        <v>35356075.829569995</v>
      </c>
      <c r="E32" s="495">
        <v>25337813.915009998</v>
      </c>
      <c r="F32" s="495">
        <v>433.49700000000001</v>
      </c>
      <c r="G32" s="495">
        <v>777051.89344000001</v>
      </c>
      <c r="H32" s="495">
        <v>608126.72199999995</v>
      </c>
      <c r="I32" s="495">
        <v>0</v>
      </c>
      <c r="J32" s="495">
        <v>93.355999999999995</v>
      </c>
      <c r="K32" s="495">
        <v>0</v>
      </c>
      <c r="L32" s="495">
        <v>0</v>
      </c>
      <c r="M32" s="495">
        <v>0</v>
      </c>
      <c r="N32" s="495">
        <v>0</v>
      </c>
      <c r="O32" s="495">
        <v>652075.5257</v>
      </c>
    </row>
  </sheetData>
  <mergeCells count="17">
    <mergeCell ref="M7:M9"/>
    <mergeCell ref="N7:N9"/>
    <mergeCell ref="D5:O5"/>
    <mergeCell ref="D6:F6"/>
    <mergeCell ref="G6:O6"/>
    <mergeCell ref="G7:G9"/>
    <mergeCell ref="H7:H9"/>
    <mergeCell ref="O7:O9"/>
    <mergeCell ref="I7:I9"/>
    <mergeCell ref="J7:J9"/>
    <mergeCell ref="K7:K9"/>
    <mergeCell ref="L7:L9"/>
    <mergeCell ref="B7:B8"/>
    <mergeCell ref="C7:C8"/>
    <mergeCell ref="D7:D8"/>
    <mergeCell ref="E7:E9"/>
    <mergeCell ref="F7:F9"/>
  </mergeCells>
  <pageMargins left="0.7" right="0.7" top="0.75" bottom="0.75" header="0.3" footer="0.3"/>
  <pageSetup paperSize="9" orientation="portrait" r:id="rId1"/>
  <ignoredErrors>
    <ignoredError sqref="B10:B32"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A7086-6D52-40EF-9C48-738F1A78B85F}">
  <dimension ref="B1:H28"/>
  <sheetViews>
    <sheetView workbookViewId="0">
      <selection activeCell="B2" sqref="B2"/>
    </sheetView>
  </sheetViews>
  <sheetFormatPr defaultColWidth="9.1796875" defaultRowHeight="14.5"/>
  <cols>
    <col min="3" max="3" width="40.7265625" customWidth="1"/>
    <col min="4" max="7" width="15.7265625" customWidth="1"/>
    <col min="8" max="8" width="23.81640625" customWidth="1"/>
  </cols>
  <sheetData>
    <row r="1" spans="2:8">
      <c r="C1" s="337"/>
    </row>
    <row r="2" spans="2:8" ht="18.5">
      <c r="B2" s="127" t="s">
        <v>488</v>
      </c>
    </row>
    <row r="3" spans="2:8" ht="16" thickBot="1">
      <c r="B3" s="147" t="s">
        <v>1049</v>
      </c>
      <c r="C3" s="90"/>
      <c r="D3" s="90"/>
      <c r="E3" s="341"/>
      <c r="F3" s="90"/>
      <c r="G3" s="90"/>
      <c r="H3" s="90"/>
    </row>
    <row r="4" spans="2:8" ht="15" thickBot="1">
      <c r="B4" s="349"/>
      <c r="D4" s="241" t="s">
        <v>2</v>
      </c>
      <c r="E4" s="403" t="s">
        <v>3</v>
      </c>
      <c r="F4" s="403" t="s">
        <v>39</v>
      </c>
      <c r="G4" s="403" t="s">
        <v>40</v>
      </c>
      <c r="H4" s="403" t="s">
        <v>99</v>
      </c>
    </row>
    <row r="5" spans="2:8" ht="16.5" customHeight="1" thickBot="1">
      <c r="B5" s="349"/>
      <c r="C5" s="349"/>
      <c r="D5" s="647" t="s">
        <v>489</v>
      </c>
      <c r="E5" s="648"/>
      <c r="F5" s="649"/>
      <c r="G5" s="661" t="s">
        <v>490</v>
      </c>
      <c r="H5" s="651" t="s">
        <v>491</v>
      </c>
    </row>
    <row r="6" spans="2:8" ht="42" customHeight="1">
      <c r="B6" s="441"/>
      <c r="C6" s="441"/>
      <c r="D6" s="442"/>
      <c r="E6" s="243" t="s">
        <v>493</v>
      </c>
      <c r="F6" s="430" t="s">
        <v>492</v>
      </c>
      <c r="G6" s="663"/>
      <c r="H6" s="657"/>
    </row>
    <row r="7" spans="2:8" ht="15.75" customHeight="1">
      <c r="B7" s="349"/>
      <c r="C7" s="349"/>
      <c r="D7" s="443"/>
      <c r="E7" s="665"/>
      <c r="F7" s="667"/>
      <c r="G7" s="663"/>
      <c r="H7" s="657"/>
    </row>
    <row r="8" spans="2:8" ht="15" thickBot="1">
      <c r="B8" s="349"/>
      <c r="C8" s="349"/>
      <c r="D8" s="444"/>
      <c r="E8" s="666"/>
      <c r="F8" s="668"/>
      <c r="G8" s="664"/>
      <c r="H8" s="652"/>
    </row>
    <row r="9" spans="2:8" ht="15" customHeight="1" thickBot="1">
      <c r="B9" s="431" t="s">
        <v>438</v>
      </c>
      <c r="C9" s="432" t="s">
        <v>494</v>
      </c>
      <c r="D9" s="496">
        <v>1298239.3268400002</v>
      </c>
      <c r="E9" s="496">
        <v>1298239.3268400002</v>
      </c>
      <c r="F9" s="496">
        <v>13627.769990000001</v>
      </c>
      <c r="G9" s="496">
        <v>-51355.100009999995</v>
      </c>
      <c r="H9" s="496">
        <v>0</v>
      </c>
    </row>
    <row r="10" spans="2:8" ht="15" customHeight="1" thickBot="1">
      <c r="B10" s="445" t="s">
        <v>440</v>
      </c>
      <c r="C10" s="437" t="s">
        <v>495</v>
      </c>
      <c r="D10" s="496">
        <v>2456.16023</v>
      </c>
      <c r="E10" s="496">
        <v>2456.16023</v>
      </c>
      <c r="F10" s="496">
        <v>0</v>
      </c>
      <c r="G10" s="496">
        <v>0</v>
      </c>
      <c r="H10" s="496">
        <v>0</v>
      </c>
    </row>
    <row r="11" spans="2:8" ht="15" customHeight="1" thickBot="1">
      <c r="B11" s="445" t="s">
        <v>442</v>
      </c>
      <c r="C11" s="437" t="s">
        <v>496</v>
      </c>
      <c r="D11" s="496">
        <v>515752.15600999998</v>
      </c>
      <c r="E11" s="496">
        <v>515752.15600999998</v>
      </c>
      <c r="F11" s="496">
        <v>46364.471409999998</v>
      </c>
      <c r="G11" s="496">
        <v>-28860.861239999998</v>
      </c>
      <c r="H11" s="496">
        <v>0</v>
      </c>
    </row>
    <row r="12" spans="2:8" ht="15" customHeight="1" thickBot="1">
      <c r="B12" s="445" t="s">
        <v>444</v>
      </c>
      <c r="C12" s="437" t="s">
        <v>497</v>
      </c>
      <c r="D12" s="496">
        <v>75533.97309</v>
      </c>
      <c r="E12" s="496">
        <v>75533.97309</v>
      </c>
      <c r="F12" s="496">
        <v>0</v>
      </c>
      <c r="G12" s="496">
        <v>-2072.44679</v>
      </c>
      <c r="H12" s="496">
        <v>0</v>
      </c>
    </row>
    <row r="13" spans="2:8" ht="15" customHeight="1" thickBot="1">
      <c r="B13" s="445" t="s">
        <v>446</v>
      </c>
      <c r="C13" s="437" t="s">
        <v>498</v>
      </c>
      <c r="D13" s="496">
        <v>25178.51469</v>
      </c>
      <c r="E13" s="496">
        <v>25178.51469</v>
      </c>
      <c r="F13" s="496">
        <v>43.980719999999998</v>
      </c>
      <c r="G13" s="496">
        <v>-42.672050000000006</v>
      </c>
      <c r="H13" s="496">
        <v>0</v>
      </c>
    </row>
    <row r="14" spans="2:8" ht="15" customHeight="1" thickBot="1">
      <c r="B14" s="445" t="s">
        <v>448</v>
      </c>
      <c r="C14" s="437" t="s">
        <v>499</v>
      </c>
      <c r="D14" s="496">
        <v>722277.96364999993</v>
      </c>
      <c r="E14" s="496">
        <v>722277.96364999993</v>
      </c>
      <c r="F14" s="496">
        <v>82314.22570000001</v>
      </c>
      <c r="G14" s="496">
        <v>-66987.864460000012</v>
      </c>
      <c r="H14" s="496">
        <v>0</v>
      </c>
    </row>
    <row r="15" spans="2:8" ht="15" customHeight="1" thickBot="1">
      <c r="B15" s="445" t="s">
        <v>450</v>
      </c>
      <c r="C15" s="437" t="s">
        <v>500</v>
      </c>
      <c r="D15" s="496">
        <v>1206555.4479200002</v>
      </c>
      <c r="E15" s="496">
        <v>1206555.4479200002</v>
      </c>
      <c r="F15" s="496">
        <v>58888.303169999999</v>
      </c>
      <c r="G15" s="496">
        <v>-82113.421139999991</v>
      </c>
      <c r="H15" s="496">
        <v>0</v>
      </c>
    </row>
    <row r="16" spans="2:8" ht="15" customHeight="1" thickBot="1">
      <c r="B16" s="445" t="s">
        <v>452</v>
      </c>
      <c r="C16" s="437" t="s">
        <v>501</v>
      </c>
      <c r="D16" s="496">
        <v>199590.99813999998</v>
      </c>
      <c r="E16" s="496">
        <v>199590.99813999998</v>
      </c>
      <c r="F16" s="496">
        <v>2200.8248899999999</v>
      </c>
      <c r="G16" s="496">
        <v>-4955.8307000000004</v>
      </c>
      <c r="H16" s="496">
        <v>0</v>
      </c>
    </row>
    <row r="17" spans="2:8" ht="30" customHeight="1" thickBot="1">
      <c r="B17" s="436" t="s">
        <v>454</v>
      </c>
      <c r="C17" s="437" t="s">
        <v>502</v>
      </c>
      <c r="D17" s="496">
        <v>142855.53483000002</v>
      </c>
      <c r="E17" s="496">
        <v>142855.53483000002</v>
      </c>
      <c r="F17" s="496">
        <v>8400.1234999999997</v>
      </c>
      <c r="G17" s="496">
        <v>-12243.442439999999</v>
      </c>
      <c r="H17" s="496">
        <v>0</v>
      </c>
    </row>
    <row r="18" spans="2:8" ht="15" customHeight="1" thickBot="1">
      <c r="B18" s="445" t="s">
        <v>456</v>
      </c>
      <c r="C18" s="437" t="s">
        <v>503</v>
      </c>
      <c r="D18" s="496">
        <v>135395.98763999998</v>
      </c>
      <c r="E18" s="496">
        <v>135395.98763999998</v>
      </c>
      <c r="F18" s="496">
        <v>40964.252740000004</v>
      </c>
      <c r="G18" s="496">
        <v>-32199.769120000001</v>
      </c>
      <c r="H18" s="496">
        <v>0</v>
      </c>
    </row>
    <row r="19" spans="2:8" ht="15" customHeight="1" thickBot="1">
      <c r="B19" s="445" t="s">
        <v>457</v>
      </c>
      <c r="C19" s="437" t="s">
        <v>504</v>
      </c>
      <c r="D19" s="496">
        <v>0</v>
      </c>
      <c r="E19" s="496">
        <v>0</v>
      </c>
      <c r="F19" s="496">
        <v>0</v>
      </c>
      <c r="G19" s="496">
        <v>0</v>
      </c>
      <c r="H19" s="496">
        <v>0</v>
      </c>
    </row>
    <row r="20" spans="2:8" ht="15" customHeight="1" thickBot="1">
      <c r="B20" s="445" t="s">
        <v>458</v>
      </c>
      <c r="C20" s="437" t="s">
        <v>505</v>
      </c>
      <c r="D20" s="496">
        <v>903976.06374999997</v>
      </c>
      <c r="E20" s="496">
        <v>903976.06374999997</v>
      </c>
      <c r="F20" s="496">
        <v>52132.649270000002</v>
      </c>
      <c r="G20" s="496">
        <v>-53397.113259999998</v>
      </c>
      <c r="H20" s="496">
        <v>0</v>
      </c>
    </row>
    <row r="21" spans="2:8" ht="28" customHeight="1" thickBot="1">
      <c r="B21" s="445" t="s">
        <v>459</v>
      </c>
      <c r="C21" s="437" t="s">
        <v>506</v>
      </c>
      <c r="D21" s="496">
        <v>384490.42082999996</v>
      </c>
      <c r="E21" s="496">
        <v>384490.42082999996</v>
      </c>
      <c r="F21" s="496">
        <v>7488.3366100000003</v>
      </c>
      <c r="G21" s="496">
        <v>-5840.0796600000003</v>
      </c>
      <c r="H21" s="496">
        <v>0</v>
      </c>
    </row>
    <row r="22" spans="2:8" ht="29.15" customHeight="1" thickBot="1">
      <c r="B22" s="445" t="s">
        <v>460</v>
      </c>
      <c r="C22" s="437" t="s">
        <v>507</v>
      </c>
      <c r="D22" s="496">
        <v>651012.53223000001</v>
      </c>
      <c r="E22" s="496">
        <v>651012.53223000001</v>
      </c>
      <c r="F22" s="496">
        <v>39550.366740000005</v>
      </c>
      <c r="G22" s="496">
        <v>-23922.278630000001</v>
      </c>
      <c r="H22" s="496">
        <v>0</v>
      </c>
    </row>
    <row r="23" spans="2:8" ht="15" customHeight="1" thickBot="1">
      <c r="B23" s="436" t="s">
        <v>461</v>
      </c>
      <c r="C23" s="437" t="s">
        <v>508</v>
      </c>
      <c r="D23" s="496">
        <v>209135.91571</v>
      </c>
      <c r="E23" s="496">
        <v>209135.91571</v>
      </c>
      <c r="F23" s="496">
        <v>4772.6099800000002</v>
      </c>
      <c r="G23" s="496">
        <v>-4289.2063500000004</v>
      </c>
      <c r="H23" s="496">
        <v>0</v>
      </c>
    </row>
    <row r="24" spans="2:8" ht="15" customHeight="1" thickBot="1">
      <c r="B24" s="445" t="s">
        <v>462</v>
      </c>
      <c r="C24" s="437" t="s">
        <v>509</v>
      </c>
      <c r="D24" s="496">
        <v>45803.220159999997</v>
      </c>
      <c r="E24" s="496">
        <v>45803.220159999997</v>
      </c>
      <c r="F24" s="496">
        <v>1610.6378400000001</v>
      </c>
      <c r="G24" s="496">
        <v>-907.60469000000001</v>
      </c>
      <c r="H24" s="496">
        <v>0</v>
      </c>
    </row>
    <row r="25" spans="2:8" ht="15" customHeight="1" thickBot="1">
      <c r="B25" s="445" t="s">
        <v>463</v>
      </c>
      <c r="C25" s="437" t="s">
        <v>510</v>
      </c>
      <c r="D25" s="496">
        <v>115968.28078</v>
      </c>
      <c r="E25" s="496">
        <v>115968.28078</v>
      </c>
      <c r="F25" s="496">
        <v>27364.164000000001</v>
      </c>
      <c r="G25" s="496">
        <v>-9305.5792400000009</v>
      </c>
      <c r="H25" s="496">
        <v>0</v>
      </c>
    </row>
    <row r="26" spans="2:8" ht="15" customHeight="1" thickBot="1">
      <c r="B26" s="445" t="s">
        <v>464</v>
      </c>
      <c r="C26" s="437" t="s">
        <v>511</v>
      </c>
      <c r="D26" s="496">
        <v>50649.848409999999</v>
      </c>
      <c r="E26" s="496">
        <v>50649.848409999999</v>
      </c>
      <c r="F26" s="496">
        <v>20534.003109999998</v>
      </c>
      <c r="G26" s="496">
        <v>-4908.1617300000007</v>
      </c>
      <c r="H26" s="496">
        <v>0</v>
      </c>
    </row>
    <row r="27" spans="2:8" ht="15" customHeight="1" thickBot="1">
      <c r="B27" s="445" t="s">
        <v>465</v>
      </c>
      <c r="C27" s="437" t="s">
        <v>512</v>
      </c>
      <c r="D27" s="496">
        <v>258453.17859</v>
      </c>
      <c r="E27" s="496">
        <v>258453.17859</v>
      </c>
      <c r="F27" s="496">
        <v>4935.6591899999994</v>
      </c>
      <c r="G27" s="496">
        <v>-30243.616610000005</v>
      </c>
      <c r="H27" s="496">
        <v>0</v>
      </c>
    </row>
    <row r="28" spans="2:8" ht="15" customHeight="1" thickBot="1">
      <c r="B28" s="446" t="s">
        <v>466</v>
      </c>
      <c r="C28" s="439" t="s">
        <v>38</v>
      </c>
      <c r="D28" s="497">
        <v>6943325.5235000001</v>
      </c>
      <c r="E28" s="497">
        <v>6943325.5235000001</v>
      </c>
      <c r="F28" s="497">
        <v>411192.37885999994</v>
      </c>
      <c r="G28" s="497">
        <v>-413645.04812000005</v>
      </c>
      <c r="H28" s="498">
        <v>0</v>
      </c>
    </row>
  </sheetData>
  <mergeCells count="5">
    <mergeCell ref="D5:F5"/>
    <mergeCell ref="G5:G8"/>
    <mergeCell ref="H5:H8"/>
    <mergeCell ref="E7:E8"/>
    <mergeCell ref="F7:F8"/>
  </mergeCells>
  <pageMargins left="0.7" right="0.7" top="0.75" bottom="0.75" header="0.3" footer="0.3"/>
  <ignoredErrors>
    <ignoredError sqref="B9:B2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E731-606B-4040-A7D0-34832EF2CB34}">
  <dimension ref="B1:I17"/>
  <sheetViews>
    <sheetView topLeftCell="B1" workbookViewId="0">
      <selection activeCell="C2" sqref="C2"/>
    </sheetView>
  </sheetViews>
  <sheetFormatPr defaultColWidth="9.1796875" defaultRowHeight="14.5"/>
  <cols>
    <col min="3" max="3" width="9.26953125" bestFit="1" customWidth="1"/>
    <col min="4" max="4" width="38.81640625" customWidth="1"/>
    <col min="5" max="9" width="25.7265625" customWidth="1"/>
  </cols>
  <sheetData>
    <row r="1" spans="2:9">
      <c r="D1" s="337"/>
    </row>
    <row r="2" spans="2:9" ht="21">
      <c r="B2" s="91"/>
      <c r="C2" s="499" t="s">
        <v>1213</v>
      </c>
      <c r="E2" s="96"/>
      <c r="F2" s="337"/>
      <c r="G2" s="96"/>
      <c r="H2" s="96"/>
      <c r="I2" s="96"/>
    </row>
    <row r="3" spans="2:9">
      <c r="C3" t="s">
        <v>513</v>
      </c>
    </row>
    <row r="4" spans="2:9">
      <c r="C4" s="453" t="s">
        <v>1049</v>
      </c>
    </row>
    <row r="6" spans="2:9" ht="29">
      <c r="E6" s="97" t="s">
        <v>514</v>
      </c>
      <c r="F6" s="98" t="s">
        <v>515</v>
      </c>
      <c r="G6" s="99"/>
      <c r="H6" s="99"/>
      <c r="I6" s="100"/>
    </row>
    <row r="7" spans="2:9" ht="29">
      <c r="D7" s="94"/>
      <c r="E7" s="101"/>
      <c r="F7" s="102"/>
      <c r="G7" s="97" t="s">
        <v>522</v>
      </c>
      <c r="H7" s="98" t="s">
        <v>516</v>
      </c>
      <c r="I7" s="103"/>
    </row>
    <row r="8" spans="2:9" ht="29">
      <c r="D8" s="94"/>
      <c r="E8" s="104"/>
      <c r="F8" s="105"/>
      <c r="G8" s="104"/>
      <c r="H8" s="105"/>
      <c r="I8" s="97" t="s">
        <v>517</v>
      </c>
    </row>
    <row r="9" spans="2:9">
      <c r="D9" s="94"/>
      <c r="E9" s="352" t="s">
        <v>2</v>
      </c>
      <c r="F9" s="361" t="s">
        <v>3</v>
      </c>
      <c r="G9" s="352" t="s">
        <v>4</v>
      </c>
      <c r="H9" s="361" t="s">
        <v>39</v>
      </c>
      <c r="I9" s="352" t="s">
        <v>40</v>
      </c>
    </row>
    <row r="10" spans="2:9" ht="15" customHeight="1">
      <c r="C10" s="352">
        <v>1</v>
      </c>
      <c r="D10" s="149" t="s">
        <v>439</v>
      </c>
      <c r="E10" s="106">
        <v>3400316.6745299995</v>
      </c>
      <c r="F10" s="106">
        <v>10388158.006999999</v>
      </c>
      <c r="G10" s="106">
        <v>10388158.006999999</v>
      </c>
      <c r="H10" s="106">
        <v>0</v>
      </c>
      <c r="I10" s="106">
        <v>0</v>
      </c>
    </row>
    <row r="11" spans="2:9" ht="15" customHeight="1">
      <c r="C11" s="352">
        <v>2</v>
      </c>
      <c r="D11" s="149" t="s">
        <v>518</v>
      </c>
      <c r="E11" s="106">
        <v>5527359.3860100005</v>
      </c>
      <c r="F11" s="106">
        <v>0</v>
      </c>
      <c r="G11" s="106">
        <v>0</v>
      </c>
      <c r="H11" s="106">
        <v>0</v>
      </c>
      <c r="I11" s="109"/>
    </row>
    <row r="12" spans="2:9" ht="15" customHeight="1">
      <c r="C12" s="352">
        <v>3</v>
      </c>
      <c r="D12" s="149" t="s">
        <v>38</v>
      </c>
      <c r="E12" s="106">
        <v>8927676.06054</v>
      </c>
      <c r="F12" s="106">
        <v>10388158.006999999</v>
      </c>
      <c r="G12" s="106">
        <v>10388158.006999999</v>
      </c>
      <c r="H12" s="106">
        <v>0</v>
      </c>
      <c r="I12" s="106">
        <v>0</v>
      </c>
    </row>
    <row r="13" spans="2:9" ht="15" customHeight="1">
      <c r="C13" s="352">
        <v>4</v>
      </c>
      <c r="D13" s="129" t="s">
        <v>519</v>
      </c>
      <c r="E13" s="106">
        <v>5762635.9255300006</v>
      </c>
      <c r="F13" s="106">
        <v>319564.85447000002</v>
      </c>
      <c r="G13" s="106">
        <v>319564.85447000002</v>
      </c>
      <c r="H13" s="106">
        <v>0</v>
      </c>
      <c r="I13" s="106">
        <v>0</v>
      </c>
    </row>
    <row r="14" spans="2:9" ht="15" customHeight="1">
      <c r="C14" s="346" t="s">
        <v>375</v>
      </c>
      <c r="D14" s="129" t="s">
        <v>520</v>
      </c>
      <c r="E14" s="107"/>
      <c r="F14" s="92"/>
      <c r="G14" s="108"/>
      <c r="H14" s="108"/>
      <c r="I14" s="108"/>
    </row>
    <row r="15" spans="2:9">
      <c r="D15" s="93"/>
    </row>
    <row r="16" spans="2:9">
      <c r="C16" s="95" t="s">
        <v>521</v>
      </c>
    </row>
    <row r="17" spans="5:5">
      <c r="E17" s="234"/>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E769E-F646-400B-A1B0-B0B8B15A4818}">
  <dimension ref="A1:I24"/>
  <sheetViews>
    <sheetView zoomScaleNormal="100" workbookViewId="0">
      <selection activeCell="G16" sqref="G16"/>
    </sheetView>
  </sheetViews>
  <sheetFormatPr defaultColWidth="8.7265625" defaultRowHeight="14.5"/>
  <cols>
    <col min="3" max="3" width="43.81640625" customWidth="1"/>
    <col min="4" max="9" width="15.7265625" customWidth="1"/>
  </cols>
  <sheetData>
    <row r="1" spans="1:9">
      <c r="A1" s="337"/>
    </row>
    <row r="2" spans="1:9" ht="18.5">
      <c r="B2" s="228" t="s">
        <v>1215</v>
      </c>
    </row>
    <row r="3" spans="1:9">
      <c r="B3" t="s">
        <v>1049</v>
      </c>
    </row>
    <row r="5" spans="1:9" ht="43.5" customHeight="1">
      <c r="B5" s="115"/>
      <c r="C5" s="669" t="s">
        <v>523</v>
      </c>
      <c r="D5" s="670" t="s">
        <v>524</v>
      </c>
      <c r="E5" s="669"/>
      <c r="F5" s="671" t="s">
        <v>525</v>
      </c>
      <c r="G5" s="670"/>
      <c r="H5" s="672" t="s">
        <v>526</v>
      </c>
      <c r="I5" s="673"/>
    </row>
    <row r="6" spans="1:9" ht="43.5">
      <c r="B6" s="116"/>
      <c r="C6" s="669"/>
      <c r="D6" s="354" t="s">
        <v>527</v>
      </c>
      <c r="E6" s="353" t="s">
        <v>318</v>
      </c>
      <c r="F6" s="354" t="s">
        <v>527</v>
      </c>
      <c r="G6" s="353" t="s">
        <v>318</v>
      </c>
      <c r="H6" s="110" t="s">
        <v>528</v>
      </c>
      <c r="I6" s="110" t="s">
        <v>529</v>
      </c>
    </row>
    <row r="7" spans="1:9">
      <c r="B7" s="116"/>
      <c r="C7" s="669"/>
      <c r="D7" s="351" t="s">
        <v>2</v>
      </c>
      <c r="E7" s="350" t="s">
        <v>3</v>
      </c>
      <c r="F7" s="350" t="s">
        <v>4</v>
      </c>
      <c r="G7" s="350" t="s">
        <v>39</v>
      </c>
      <c r="H7" s="350" t="s">
        <v>40</v>
      </c>
      <c r="I7" s="350" t="s">
        <v>99</v>
      </c>
    </row>
    <row r="8" spans="1:9" ht="15" customHeight="1">
      <c r="B8" s="347">
        <v>1</v>
      </c>
      <c r="C8" s="114" t="s">
        <v>530</v>
      </c>
      <c r="D8" s="120">
        <v>6272733.0104499999</v>
      </c>
      <c r="E8" s="120">
        <v>5.5899999999999995E-3</v>
      </c>
      <c r="F8" s="120">
        <v>6273733.71282</v>
      </c>
      <c r="G8" s="120">
        <v>149.39867999999998</v>
      </c>
      <c r="H8" s="120">
        <v>0</v>
      </c>
      <c r="I8" s="111">
        <v>0</v>
      </c>
    </row>
    <row r="9" spans="1:9" ht="15" customHeight="1">
      <c r="B9" s="347">
        <v>2</v>
      </c>
      <c r="C9" s="112" t="s">
        <v>531</v>
      </c>
      <c r="D9" s="120">
        <v>5025</v>
      </c>
      <c r="E9" s="120">
        <v>300393.66482000001</v>
      </c>
      <c r="F9" s="120">
        <v>6255.5553</v>
      </c>
      <c r="G9" s="120">
        <v>60393.982309999999</v>
      </c>
      <c r="H9" s="120">
        <v>0</v>
      </c>
      <c r="I9" s="111">
        <v>0</v>
      </c>
    </row>
    <row r="10" spans="1:9" ht="15" customHeight="1">
      <c r="B10" s="347">
        <v>3</v>
      </c>
      <c r="C10" s="112" t="s">
        <v>532</v>
      </c>
      <c r="D10" s="120">
        <v>0</v>
      </c>
      <c r="E10" s="120">
        <v>0</v>
      </c>
      <c r="F10" s="120">
        <v>0</v>
      </c>
      <c r="G10" s="120">
        <v>0</v>
      </c>
      <c r="H10" s="120">
        <v>0</v>
      </c>
      <c r="I10" s="111" t="s">
        <v>101</v>
      </c>
    </row>
    <row r="11" spans="1:9" ht="15" customHeight="1">
      <c r="B11" s="347">
        <v>4</v>
      </c>
      <c r="C11" s="112" t="s">
        <v>533</v>
      </c>
      <c r="D11" s="120">
        <v>0</v>
      </c>
      <c r="E11" s="120">
        <v>0</v>
      </c>
      <c r="F11" s="120">
        <v>0</v>
      </c>
      <c r="G11" s="120">
        <v>0</v>
      </c>
      <c r="H11" s="120">
        <v>0</v>
      </c>
      <c r="I11" s="111" t="s">
        <v>101</v>
      </c>
    </row>
    <row r="12" spans="1:9" ht="15" customHeight="1">
      <c r="B12" s="347">
        <v>5</v>
      </c>
      <c r="C12" s="112" t="s">
        <v>534</v>
      </c>
      <c r="D12" s="120">
        <v>0</v>
      </c>
      <c r="E12" s="120">
        <v>0</v>
      </c>
      <c r="F12" s="120">
        <v>0</v>
      </c>
      <c r="G12" s="120">
        <v>0</v>
      </c>
      <c r="H12" s="120">
        <v>0</v>
      </c>
      <c r="I12" s="111" t="s">
        <v>101</v>
      </c>
    </row>
    <row r="13" spans="1:9" ht="15" customHeight="1">
      <c r="B13" s="347">
        <v>6</v>
      </c>
      <c r="C13" s="112" t="s">
        <v>380</v>
      </c>
      <c r="D13" s="120">
        <v>257538.20558000001</v>
      </c>
      <c r="E13" s="120">
        <v>0</v>
      </c>
      <c r="F13" s="120">
        <v>257538.20558000001</v>
      </c>
      <c r="G13" s="120">
        <v>0</v>
      </c>
      <c r="H13" s="120">
        <v>51507.64112</v>
      </c>
      <c r="I13" s="111">
        <v>0.20000000001553167</v>
      </c>
    </row>
    <row r="14" spans="1:9" ht="15" customHeight="1">
      <c r="B14" s="347">
        <v>7</v>
      </c>
      <c r="C14" s="112" t="s">
        <v>386</v>
      </c>
      <c r="D14" s="120">
        <v>3958941.0626599998</v>
      </c>
      <c r="E14" s="120">
        <v>1644942.7287000001</v>
      </c>
      <c r="F14" s="120">
        <v>3906312.1159099997</v>
      </c>
      <c r="G14" s="120">
        <v>806290.34634000005</v>
      </c>
      <c r="H14" s="120">
        <v>3941969.1397599997</v>
      </c>
      <c r="I14" s="111">
        <v>0.83647393798583503</v>
      </c>
    </row>
    <row r="15" spans="1:9" ht="15" customHeight="1">
      <c r="B15" s="347">
        <v>8</v>
      </c>
      <c r="C15" s="112" t="s">
        <v>535</v>
      </c>
      <c r="D15" s="120">
        <v>5766360.0771000003</v>
      </c>
      <c r="E15" s="120">
        <v>6271620.9409399992</v>
      </c>
      <c r="F15" s="120">
        <v>5731643.4750399999</v>
      </c>
      <c r="G15" s="120">
        <v>2532264.0515999999</v>
      </c>
      <c r="H15" s="120">
        <v>5711422.5179400006</v>
      </c>
      <c r="I15" s="111">
        <v>0.6911285610987703</v>
      </c>
    </row>
    <row r="16" spans="1:9" ht="15" customHeight="1">
      <c r="B16" s="347">
        <v>9</v>
      </c>
      <c r="C16" s="112" t="s">
        <v>382</v>
      </c>
      <c r="D16" s="120">
        <v>2577364.99945</v>
      </c>
      <c r="E16" s="120">
        <v>467530.55527999997</v>
      </c>
      <c r="F16" s="120">
        <v>2577364.99945</v>
      </c>
      <c r="G16" s="120">
        <v>231677.09512000001</v>
      </c>
      <c r="H16" s="120">
        <v>948170.79168000002</v>
      </c>
      <c r="I16" s="111">
        <v>0.33754239337062808</v>
      </c>
    </row>
    <row r="17" spans="2:9" ht="15" customHeight="1">
      <c r="B17" s="347">
        <v>10</v>
      </c>
      <c r="C17" s="112" t="s">
        <v>388</v>
      </c>
      <c r="D17" s="120">
        <v>419746.34263999999</v>
      </c>
      <c r="E17" s="120">
        <v>96925.324840000001</v>
      </c>
      <c r="F17" s="120">
        <v>418553.49067999999</v>
      </c>
      <c r="G17" s="120">
        <v>52121.941719999995</v>
      </c>
      <c r="H17" s="120">
        <v>608394.41026999999</v>
      </c>
      <c r="I17" s="111">
        <v>1.2925986112505667</v>
      </c>
    </row>
    <row r="18" spans="2:9" ht="15" customHeight="1">
      <c r="B18" s="347">
        <v>11</v>
      </c>
      <c r="C18" s="112" t="s">
        <v>536</v>
      </c>
      <c r="D18" s="120">
        <v>162074.99325999999</v>
      </c>
      <c r="E18" s="120">
        <v>2380.59728</v>
      </c>
      <c r="F18" s="120">
        <v>162074.99325999999</v>
      </c>
      <c r="G18" s="120">
        <v>0</v>
      </c>
      <c r="H18" s="120">
        <v>243112.48989</v>
      </c>
      <c r="I18" s="111">
        <v>1.5</v>
      </c>
    </row>
    <row r="19" spans="2:9" ht="15" customHeight="1">
      <c r="B19" s="347">
        <v>12</v>
      </c>
      <c r="C19" s="112" t="s">
        <v>374</v>
      </c>
      <c r="D19" s="120">
        <v>5188322.3431000002</v>
      </c>
      <c r="E19" s="120">
        <v>0</v>
      </c>
      <c r="F19" s="120">
        <v>5188322.3431000002</v>
      </c>
      <c r="G19" s="120">
        <v>0</v>
      </c>
      <c r="H19" s="120">
        <v>518832.23431000003</v>
      </c>
      <c r="I19" s="111">
        <v>0.1</v>
      </c>
    </row>
    <row r="20" spans="2:9" ht="15" customHeight="1">
      <c r="B20" s="347">
        <v>13</v>
      </c>
      <c r="C20" s="112" t="s">
        <v>537</v>
      </c>
      <c r="D20" s="120">
        <v>0</v>
      </c>
      <c r="E20" s="120">
        <v>0</v>
      </c>
      <c r="F20" s="120">
        <v>0</v>
      </c>
      <c r="G20" s="120">
        <v>0</v>
      </c>
      <c r="H20" s="120">
        <v>0</v>
      </c>
      <c r="I20" s="111" t="s">
        <v>101</v>
      </c>
    </row>
    <row r="21" spans="2:9" ht="15" customHeight="1">
      <c r="B21" s="347">
        <v>14</v>
      </c>
      <c r="C21" s="112" t="s">
        <v>538</v>
      </c>
      <c r="D21" s="120">
        <v>0</v>
      </c>
      <c r="E21" s="120">
        <v>0</v>
      </c>
      <c r="F21" s="120">
        <v>0</v>
      </c>
      <c r="G21" s="120">
        <v>0</v>
      </c>
      <c r="H21" s="120">
        <v>0</v>
      </c>
      <c r="I21" s="111" t="s">
        <v>101</v>
      </c>
    </row>
    <row r="22" spans="2:9" ht="15" customHeight="1">
      <c r="B22" s="347">
        <v>15</v>
      </c>
      <c r="C22" s="112" t="s">
        <v>539</v>
      </c>
      <c r="D22" s="120">
        <v>923825.43674000003</v>
      </c>
      <c r="E22" s="120">
        <v>0</v>
      </c>
      <c r="F22" s="120">
        <v>923825.43674000003</v>
      </c>
      <c r="G22" s="120">
        <v>0</v>
      </c>
      <c r="H22" s="120">
        <v>1610880.4529000001</v>
      </c>
      <c r="I22" s="111">
        <v>1.7437065367938811</v>
      </c>
    </row>
    <row r="23" spans="2:9" ht="15" customHeight="1">
      <c r="B23" s="347">
        <v>16</v>
      </c>
      <c r="C23" s="112" t="s">
        <v>540</v>
      </c>
      <c r="D23" s="120">
        <v>1057447.5086600001</v>
      </c>
      <c r="E23" s="120">
        <v>844.68074000000001</v>
      </c>
      <c r="F23" s="120">
        <v>1057447.5086600001</v>
      </c>
      <c r="G23" s="120">
        <v>168.93615</v>
      </c>
      <c r="H23" s="120">
        <v>1020105.60609</v>
      </c>
      <c r="I23" s="111">
        <v>0.96453266313692887</v>
      </c>
    </row>
    <row r="24" spans="2:9" ht="15" customHeight="1">
      <c r="B24" s="353">
        <v>17</v>
      </c>
      <c r="C24" s="81" t="s">
        <v>38</v>
      </c>
      <c r="D24" s="120">
        <v>26589378.97964</v>
      </c>
      <c r="E24" s="120">
        <v>8784638.4982099999</v>
      </c>
      <c r="F24" s="120">
        <v>26503071.836550001</v>
      </c>
      <c r="G24" s="120">
        <v>3683065.7519200002</v>
      </c>
      <c r="H24" s="120">
        <v>14654395.283950001</v>
      </c>
      <c r="I24" s="111">
        <v>0.48546771646424364</v>
      </c>
    </row>
  </sheetData>
  <mergeCells count="4">
    <mergeCell ref="C5:C7"/>
    <mergeCell ref="D5:E5"/>
    <mergeCell ref="F5:G5"/>
    <mergeCell ref="H5: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1252-9627-4B8E-98A0-2A46EC02AA6B}">
  <dimension ref="B2:T24"/>
  <sheetViews>
    <sheetView zoomScaleNormal="100" workbookViewId="0">
      <selection activeCell="B2" sqref="B2"/>
    </sheetView>
  </sheetViews>
  <sheetFormatPr defaultColWidth="8.7265625" defaultRowHeight="14.5"/>
  <cols>
    <col min="3" max="3" width="67.26953125" customWidth="1"/>
    <col min="4" max="4" width="11.1796875" customWidth="1"/>
    <col min="5" max="6" width="3.54296875" bestFit="1" customWidth="1"/>
    <col min="7" max="7" width="11.1796875" customWidth="1"/>
    <col min="8" max="8" width="10.1796875" customWidth="1"/>
    <col min="9" max="9" width="13" customWidth="1"/>
    <col min="10" max="10" width="10.7265625" customWidth="1"/>
    <col min="11" max="11" width="4.54296875" bestFit="1" customWidth="1"/>
    <col min="12" max="12" width="11.453125" customWidth="1"/>
    <col min="13" max="13" width="11" customWidth="1"/>
    <col min="14" max="14" width="10" customWidth="1"/>
    <col min="15" max="15" width="9.54296875" customWidth="1"/>
    <col min="16" max="16" width="5.54296875" bestFit="1" customWidth="1"/>
    <col min="17" max="17" width="6.54296875" bestFit="1" customWidth="1"/>
    <col min="18" max="18" width="6.453125" bestFit="1" customWidth="1"/>
    <col min="19" max="19" width="14.7265625" bestFit="1" customWidth="1"/>
    <col min="20" max="20" width="16" bestFit="1" customWidth="1"/>
  </cols>
  <sheetData>
    <row r="2" spans="2:20" ht="18.5">
      <c r="B2" s="228" t="s">
        <v>1214</v>
      </c>
    </row>
    <row r="3" spans="2:20">
      <c r="B3" t="s">
        <v>1049</v>
      </c>
    </row>
    <row r="5" spans="2:20">
      <c r="B5" s="115"/>
      <c r="C5" s="669" t="s">
        <v>523</v>
      </c>
      <c r="D5" s="671" t="s">
        <v>542</v>
      </c>
      <c r="E5" s="674"/>
      <c r="F5" s="674"/>
      <c r="G5" s="674"/>
      <c r="H5" s="674"/>
      <c r="I5" s="674"/>
      <c r="J5" s="674"/>
      <c r="K5" s="674"/>
      <c r="L5" s="674"/>
      <c r="M5" s="674"/>
      <c r="N5" s="674"/>
      <c r="O5" s="674"/>
      <c r="P5" s="674"/>
      <c r="Q5" s="674"/>
      <c r="R5" s="670"/>
      <c r="S5" s="675" t="s">
        <v>38</v>
      </c>
      <c r="T5" s="675" t="s">
        <v>543</v>
      </c>
    </row>
    <row r="6" spans="2:20">
      <c r="B6" s="116"/>
      <c r="C6" s="669"/>
      <c r="D6" s="117">
        <v>0</v>
      </c>
      <c r="E6" s="118">
        <v>0.02</v>
      </c>
      <c r="F6" s="117">
        <v>0.04</v>
      </c>
      <c r="G6" s="118">
        <v>0.1</v>
      </c>
      <c r="H6" s="118">
        <v>0.2</v>
      </c>
      <c r="I6" s="118">
        <v>0.35</v>
      </c>
      <c r="J6" s="118">
        <v>0.5</v>
      </c>
      <c r="K6" s="118">
        <v>0.7</v>
      </c>
      <c r="L6" s="118">
        <v>0.75</v>
      </c>
      <c r="M6" s="355">
        <v>1</v>
      </c>
      <c r="N6" s="355">
        <v>1.5</v>
      </c>
      <c r="O6" s="355">
        <v>2.5</v>
      </c>
      <c r="P6" s="355">
        <v>3.7</v>
      </c>
      <c r="Q6" s="355">
        <v>12.5</v>
      </c>
      <c r="R6" s="355" t="s">
        <v>544</v>
      </c>
      <c r="S6" s="675"/>
      <c r="T6" s="675"/>
    </row>
    <row r="7" spans="2:20">
      <c r="B7" s="116"/>
      <c r="C7" s="669"/>
      <c r="D7" s="351" t="s">
        <v>2</v>
      </c>
      <c r="E7" s="351" t="s">
        <v>3</v>
      </c>
      <c r="F7" s="351" t="s">
        <v>4</v>
      </c>
      <c r="G7" s="351" t="s">
        <v>39</v>
      </c>
      <c r="H7" s="351" t="s">
        <v>40</v>
      </c>
      <c r="I7" s="351" t="s">
        <v>99</v>
      </c>
      <c r="J7" s="351" t="s">
        <v>100</v>
      </c>
      <c r="K7" s="351" t="s">
        <v>144</v>
      </c>
      <c r="L7" s="351" t="s">
        <v>421</v>
      </c>
      <c r="M7" s="351" t="s">
        <v>422</v>
      </c>
      <c r="N7" s="351" t="s">
        <v>423</v>
      </c>
      <c r="O7" s="351" t="s">
        <v>424</v>
      </c>
      <c r="P7" s="351" t="s">
        <v>425</v>
      </c>
      <c r="Q7" s="351" t="s">
        <v>426</v>
      </c>
      <c r="R7" s="351" t="s">
        <v>427</v>
      </c>
      <c r="S7" s="119" t="s">
        <v>545</v>
      </c>
      <c r="T7" s="119" t="s">
        <v>546</v>
      </c>
    </row>
    <row r="8" spans="2:20" ht="15" customHeight="1">
      <c r="B8" s="347">
        <v>1</v>
      </c>
      <c r="C8" s="114" t="s">
        <v>530</v>
      </c>
      <c r="D8" s="120">
        <v>6273883.1114999996</v>
      </c>
      <c r="E8" s="120">
        <v>0</v>
      </c>
      <c r="F8" s="120">
        <v>0</v>
      </c>
      <c r="G8" s="120">
        <v>0</v>
      </c>
      <c r="H8" s="120">
        <v>0</v>
      </c>
      <c r="I8" s="120">
        <v>0</v>
      </c>
      <c r="J8" s="120">
        <v>0</v>
      </c>
      <c r="K8" s="120">
        <v>0</v>
      </c>
      <c r="L8" s="120">
        <v>0</v>
      </c>
      <c r="M8" s="120">
        <v>0</v>
      </c>
      <c r="N8" s="120">
        <v>0</v>
      </c>
      <c r="O8" s="120">
        <v>0</v>
      </c>
      <c r="P8" s="120">
        <v>0</v>
      </c>
      <c r="Q8" s="120">
        <v>0</v>
      </c>
      <c r="R8" s="120">
        <v>0</v>
      </c>
      <c r="S8" s="120">
        <v>6273883.1114999996</v>
      </c>
      <c r="T8" s="120"/>
    </row>
    <row r="9" spans="2:20" ht="15" customHeight="1">
      <c r="B9" s="347">
        <v>2</v>
      </c>
      <c r="C9" s="112" t="s">
        <v>531</v>
      </c>
      <c r="D9" s="120">
        <v>66649.537609999999</v>
      </c>
      <c r="E9" s="120">
        <v>0</v>
      </c>
      <c r="F9" s="120">
        <v>0</v>
      </c>
      <c r="G9" s="120">
        <v>0</v>
      </c>
      <c r="H9" s="120">
        <v>0</v>
      </c>
      <c r="I9" s="120">
        <v>0</v>
      </c>
      <c r="J9" s="120">
        <v>0</v>
      </c>
      <c r="K9" s="120">
        <v>0</v>
      </c>
      <c r="L9" s="120">
        <v>0</v>
      </c>
      <c r="M9" s="120">
        <v>0</v>
      </c>
      <c r="N9" s="120">
        <v>0</v>
      </c>
      <c r="O9" s="120">
        <v>0</v>
      </c>
      <c r="P9" s="120">
        <v>0</v>
      </c>
      <c r="Q9" s="120">
        <v>0</v>
      </c>
      <c r="R9" s="120">
        <v>0</v>
      </c>
      <c r="S9" s="120">
        <v>66649.537609999999</v>
      </c>
      <c r="T9" s="120"/>
    </row>
    <row r="10" spans="2:20" ht="15" customHeight="1">
      <c r="B10" s="347">
        <v>3</v>
      </c>
      <c r="C10" s="112" t="s">
        <v>532</v>
      </c>
      <c r="D10" s="120">
        <v>0</v>
      </c>
      <c r="E10" s="120">
        <v>0</v>
      </c>
      <c r="F10" s="120">
        <v>0</v>
      </c>
      <c r="G10" s="120">
        <v>0</v>
      </c>
      <c r="H10" s="120">
        <v>0</v>
      </c>
      <c r="I10" s="120">
        <v>0</v>
      </c>
      <c r="J10" s="120">
        <v>0</v>
      </c>
      <c r="K10" s="120">
        <v>0</v>
      </c>
      <c r="L10" s="120">
        <v>0</v>
      </c>
      <c r="M10" s="120">
        <v>0</v>
      </c>
      <c r="N10" s="120">
        <v>0</v>
      </c>
      <c r="O10" s="120">
        <v>0</v>
      </c>
      <c r="P10" s="120">
        <v>0</v>
      </c>
      <c r="Q10" s="120">
        <v>0</v>
      </c>
      <c r="R10" s="120">
        <v>0</v>
      </c>
      <c r="S10" s="120">
        <v>0</v>
      </c>
      <c r="T10" s="120"/>
    </row>
    <row r="11" spans="2:20" ht="15" customHeight="1">
      <c r="B11" s="347">
        <v>4</v>
      </c>
      <c r="C11" s="112" t="s">
        <v>533</v>
      </c>
      <c r="D11" s="120">
        <v>0</v>
      </c>
      <c r="E11" s="120">
        <v>0</v>
      </c>
      <c r="F11" s="120">
        <v>0</v>
      </c>
      <c r="G11" s="120">
        <v>0</v>
      </c>
      <c r="H11" s="120">
        <v>0</v>
      </c>
      <c r="I11" s="120">
        <v>0</v>
      </c>
      <c r="J11" s="120">
        <v>0</v>
      </c>
      <c r="K11" s="120">
        <v>0</v>
      </c>
      <c r="L11" s="120">
        <v>0</v>
      </c>
      <c r="M11" s="120">
        <v>0</v>
      </c>
      <c r="N11" s="120">
        <v>0</v>
      </c>
      <c r="O11" s="120">
        <v>0</v>
      </c>
      <c r="P11" s="120">
        <v>0</v>
      </c>
      <c r="Q11" s="120">
        <v>0</v>
      </c>
      <c r="R11" s="120">
        <v>0</v>
      </c>
      <c r="S11" s="120">
        <v>0</v>
      </c>
      <c r="T11" s="120"/>
    </row>
    <row r="12" spans="2:20" ht="15" customHeight="1">
      <c r="B12" s="347">
        <v>5</v>
      </c>
      <c r="C12" s="112" t="s">
        <v>534</v>
      </c>
      <c r="D12" s="120">
        <v>0</v>
      </c>
      <c r="E12" s="120">
        <v>0</v>
      </c>
      <c r="F12" s="120">
        <v>0</v>
      </c>
      <c r="G12" s="120">
        <v>0</v>
      </c>
      <c r="H12" s="120">
        <v>0</v>
      </c>
      <c r="I12" s="120">
        <v>0</v>
      </c>
      <c r="J12" s="120">
        <v>0</v>
      </c>
      <c r="K12" s="120">
        <v>0</v>
      </c>
      <c r="L12" s="120">
        <v>0</v>
      </c>
      <c r="M12" s="120">
        <v>0</v>
      </c>
      <c r="N12" s="120">
        <v>0</v>
      </c>
      <c r="O12" s="120">
        <v>0</v>
      </c>
      <c r="P12" s="120">
        <v>0</v>
      </c>
      <c r="Q12" s="120">
        <v>0</v>
      </c>
      <c r="R12" s="120">
        <v>0</v>
      </c>
      <c r="S12" s="120">
        <v>0</v>
      </c>
      <c r="T12" s="120"/>
    </row>
    <row r="13" spans="2:20" ht="15" customHeight="1">
      <c r="B13" s="347">
        <v>6</v>
      </c>
      <c r="C13" s="112" t="s">
        <v>380</v>
      </c>
      <c r="D13" s="120">
        <v>0</v>
      </c>
      <c r="E13" s="120">
        <v>0</v>
      </c>
      <c r="F13" s="120">
        <v>0</v>
      </c>
      <c r="G13" s="120">
        <v>0</v>
      </c>
      <c r="H13" s="120">
        <v>290077.39941000001</v>
      </c>
      <c r="I13" s="120">
        <v>0</v>
      </c>
      <c r="J13" s="120">
        <v>3861.4607000000001</v>
      </c>
      <c r="K13" s="120">
        <v>0</v>
      </c>
      <c r="L13" s="120">
        <v>0</v>
      </c>
      <c r="M13" s="120">
        <v>0</v>
      </c>
      <c r="N13" s="120">
        <v>0</v>
      </c>
      <c r="O13" s="120">
        <v>0</v>
      </c>
      <c r="P13" s="120">
        <v>0</v>
      </c>
      <c r="Q13" s="120">
        <v>0</v>
      </c>
      <c r="R13" s="120">
        <v>0</v>
      </c>
      <c r="S13" s="120">
        <v>293938.86011000001</v>
      </c>
      <c r="T13" s="120"/>
    </row>
    <row r="14" spans="2:20" ht="15" customHeight="1">
      <c r="B14" s="347">
        <v>7</v>
      </c>
      <c r="C14" s="112" t="s">
        <v>386</v>
      </c>
      <c r="D14" s="120">
        <v>0</v>
      </c>
      <c r="E14" s="120">
        <v>0</v>
      </c>
      <c r="F14" s="120">
        <v>0</v>
      </c>
      <c r="G14" s="120">
        <v>0</v>
      </c>
      <c r="H14" s="120">
        <v>0</v>
      </c>
      <c r="I14" s="120">
        <v>0</v>
      </c>
      <c r="J14" s="120">
        <v>0</v>
      </c>
      <c r="K14" s="120">
        <v>0</v>
      </c>
      <c r="L14" s="120">
        <v>0</v>
      </c>
      <c r="M14" s="120">
        <v>4725883.8802700005</v>
      </c>
      <c r="N14" s="120">
        <v>0</v>
      </c>
      <c r="O14" s="120">
        <v>0</v>
      </c>
      <c r="P14" s="120">
        <v>0</v>
      </c>
      <c r="Q14" s="120">
        <v>0</v>
      </c>
      <c r="R14" s="120">
        <v>0</v>
      </c>
      <c r="S14" s="120">
        <v>4725883.8802700005</v>
      </c>
      <c r="T14" s="120"/>
    </row>
    <row r="15" spans="2:20" ht="15" customHeight="1">
      <c r="B15" s="347">
        <v>8</v>
      </c>
      <c r="C15" s="112" t="s">
        <v>384</v>
      </c>
      <c r="D15" s="120">
        <v>0</v>
      </c>
      <c r="E15" s="120">
        <v>0</v>
      </c>
      <c r="F15" s="120">
        <v>0</v>
      </c>
      <c r="G15" s="120">
        <v>0</v>
      </c>
      <c r="H15" s="120">
        <v>0</v>
      </c>
      <c r="I15" s="120">
        <v>0</v>
      </c>
      <c r="J15" s="120">
        <v>0</v>
      </c>
      <c r="K15" s="120">
        <v>0</v>
      </c>
      <c r="L15" s="120">
        <v>8278657.8569499999</v>
      </c>
      <c r="M15" s="120">
        <v>0</v>
      </c>
      <c r="N15" s="120">
        <v>0</v>
      </c>
      <c r="O15" s="120">
        <v>0</v>
      </c>
      <c r="P15" s="120">
        <v>0</v>
      </c>
      <c r="Q15" s="120">
        <v>0</v>
      </c>
      <c r="R15" s="120">
        <v>0</v>
      </c>
      <c r="S15" s="120">
        <v>8278657.8569499999</v>
      </c>
      <c r="T15" s="120"/>
    </row>
    <row r="16" spans="2:20" ht="15" customHeight="1">
      <c r="B16" s="347">
        <v>9</v>
      </c>
      <c r="C16" s="112" t="s">
        <v>547</v>
      </c>
      <c r="D16" s="120">
        <v>0</v>
      </c>
      <c r="E16" s="120">
        <v>0</v>
      </c>
      <c r="F16" s="120">
        <v>0</v>
      </c>
      <c r="G16" s="120">
        <v>0</v>
      </c>
      <c r="H16" s="120">
        <v>0</v>
      </c>
      <c r="I16" s="120">
        <v>2798733.2239899999</v>
      </c>
      <c r="J16" s="120">
        <v>10308.870580000001</v>
      </c>
      <c r="K16" s="120">
        <v>0</v>
      </c>
      <c r="L16" s="120">
        <v>0</v>
      </c>
      <c r="M16" s="120">
        <v>0</v>
      </c>
      <c r="N16" s="120">
        <v>0</v>
      </c>
      <c r="O16" s="120">
        <v>0</v>
      </c>
      <c r="P16" s="120">
        <v>0</v>
      </c>
      <c r="Q16" s="120">
        <v>0</v>
      </c>
      <c r="R16" s="120">
        <v>0</v>
      </c>
      <c r="S16" s="120">
        <v>2809042.0945700002</v>
      </c>
      <c r="T16" s="120"/>
    </row>
    <row r="17" spans="2:20" ht="15" customHeight="1">
      <c r="B17" s="347">
        <v>10</v>
      </c>
      <c r="C17" s="112" t="s">
        <v>388</v>
      </c>
      <c r="D17" s="120">
        <v>0</v>
      </c>
      <c r="E17" s="120">
        <v>0</v>
      </c>
      <c r="F17" s="120">
        <v>0</v>
      </c>
      <c r="G17" s="120">
        <v>0</v>
      </c>
      <c r="H17" s="120">
        <v>0</v>
      </c>
      <c r="I17" s="120">
        <v>0</v>
      </c>
      <c r="J17" s="120">
        <v>0</v>
      </c>
      <c r="K17" s="120">
        <v>0</v>
      </c>
      <c r="L17" s="120">
        <v>0</v>
      </c>
      <c r="M17" s="120">
        <v>195237.47665999999</v>
      </c>
      <c r="N17" s="120">
        <v>275437.95574</v>
      </c>
      <c r="O17" s="120">
        <v>0</v>
      </c>
      <c r="P17" s="120">
        <v>0</v>
      </c>
      <c r="Q17" s="120">
        <v>0</v>
      </c>
      <c r="R17" s="120">
        <v>0</v>
      </c>
      <c r="S17" s="120">
        <v>470675.43239999999</v>
      </c>
      <c r="T17" s="120"/>
    </row>
    <row r="18" spans="2:20" ht="15" customHeight="1">
      <c r="B18" s="347">
        <v>11</v>
      </c>
      <c r="C18" s="112" t="s">
        <v>536</v>
      </c>
      <c r="D18" s="120">
        <v>0</v>
      </c>
      <c r="E18" s="120">
        <v>0</v>
      </c>
      <c r="F18" s="120">
        <v>0</v>
      </c>
      <c r="G18" s="120">
        <v>0</v>
      </c>
      <c r="H18" s="120">
        <v>0</v>
      </c>
      <c r="I18" s="120">
        <v>0</v>
      </c>
      <c r="J18" s="120">
        <v>0</v>
      </c>
      <c r="K18" s="120">
        <v>0</v>
      </c>
      <c r="L18" s="120">
        <v>0</v>
      </c>
      <c r="M18" s="120">
        <v>0</v>
      </c>
      <c r="N18" s="120">
        <v>162074.99325999999</v>
      </c>
      <c r="O18" s="120">
        <v>0</v>
      </c>
      <c r="P18" s="120">
        <v>0</v>
      </c>
      <c r="Q18" s="120">
        <v>0</v>
      </c>
      <c r="R18" s="120">
        <v>0</v>
      </c>
      <c r="S18" s="120">
        <v>162074.99325999999</v>
      </c>
      <c r="T18" s="120"/>
    </row>
    <row r="19" spans="2:20" ht="15" customHeight="1">
      <c r="B19" s="347">
        <v>12</v>
      </c>
      <c r="C19" s="112" t="s">
        <v>374</v>
      </c>
      <c r="D19" s="120">
        <v>0</v>
      </c>
      <c r="E19" s="120">
        <v>0</v>
      </c>
      <c r="F19" s="120">
        <v>0</v>
      </c>
      <c r="G19" s="120">
        <v>5188322.3431000002</v>
      </c>
      <c r="H19" s="120">
        <v>0</v>
      </c>
      <c r="I19" s="120">
        <v>0</v>
      </c>
      <c r="J19" s="120">
        <v>0</v>
      </c>
      <c r="K19" s="120">
        <v>0</v>
      </c>
      <c r="L19" s="120">
        <v>0</v>
      </c>
      <c r="M19" s="120">
        <v>0</v>
      </c>
      <c r="N19" s="120">
        <v>0</v>
      </c>
      <c r="O19" s="120">
        <v>0</v>
      </c>
      <c r="P19" s="120">
        <v>0</v>
      </c>
      <c r="Q19" s="120">
        <v>0</v>
      </c>
      <c r="R19" s="120">
        <v>0</v>
      </c>
      <c r="S19" s="120">
        <v>5188322.3431000002</v>
      </c>
      <c r="T19" s="120"/>
    </row>
    <row r="20" spans="2:20" ht="15" customHeight="1">
      <c r="B20" s="347">
        <v>13</v>
      </c>
      <c r="C20" s="112" t="s">
        <v>548</v>
      </c>
      <c r="D20" s="120">
        <v>0</v>
      </c>
      <c r="E20" s="120">
        <v>0</v>
      </c>
      <c r="F20" s="120">
        <v>0</v>
      </c>
      <c r="G20" s="120">
        <v>0</v>
      </c>
      <c r="H20" s="120">
        <v>0</v>
      </c>
      <c r="I20" s="120">
        <v>0</v>
      </c>
      <c r="J20" s="120">
        <v>0</v>
      </c>
      <c r="K20" s="120">
        <v>0</v>
      </c>
      <c r="L20" s="120">
        <v>0</v>
      </c>
      <c r="M20" s="120">
        <v>0</v>
      </c>
      <c r="N20" s="120">
        <v>0</v>
      </c>
      <c r="O20" s="120">
        <v>0</v>
      </c>
      <c r="P20" s="120">
        <v>0</v>
      </c>
      <c r="Q20" s="120">
        <v>0</v>
      </c>
      <c r="R20" s="120">
        <v>0</v>
      </c>
      <c r="S20" s="120">
        <v>0</v>
      </c>
      <c r="T20" s="120"/>
    </row>
    <row r="21" spans="2:20" ht="15" customHeight="1">
      <c r="B21" s="347">
        <v>14</v>
      </c>
      <c r="C21" s="112" t="s">
        <v>549</v>
      </c>
      <c r="D21" s="120">
        <v>0</v>
      </c>
      <c r="E21" s="120">
        <v>0</v>
      </c>
      <c r="F21" s="120">
        <v>0</v>
      </c>
      <c r="G21" s="120">
        <v>0</v>
      </c>
      <c r="H21" s="120">
        <v>0</v>
      </c>
      <c r="I21" s="120">
        <v>0</v>
      </c>
      <c r="J21" s="120">
        <v>0</v>
      </c>
      <c r="K21" s="120">
        <v>0</v>
      </c>
      <c r="L21" s="120">
        <v>0</v>
      </c>
      <c r="M21" s="120">
        <v>0</v>
      </c>
      <c r="N21" s="120">
        <v>0</v>
      </c>
      <c r="O21" s="120">
        <v>0</v>
      </c>
      <c r="P21" s="120">
        <v>0</v>
      </c>
      <c r="Q21" s="120">
        <v>0</v>
      </c>
      <c r="R21" s="120">
        <v>0</v>
      </c>
      <c r="S21" s="120">
        <v>0</v>
      </c>
      <c r="T21" s="120"/>
    </row>
    <row r="22" spans="2:20" ht="15" customHeight="1">
      <c r="B22" s="347">
        <v>15</v>
      </c>
      <c r="C22" s="112" t="s">
        <v>550</v>
      </c>
      <c r="D22" s="120">
        <v>0</v>
      </c>
      <c r="E22" s="120">
        <v>0</v>
      </c>
      <c r="F22" s="120">
        <v>0</v>
      </c>
      <c r="G22" s="120">
        <v>0</v>
      </c>
      <c r="H22" s="120">
        <v>0</v>
      </c>
      <c r="I22" s="120">
        <v>0</v>
      </c>
      <c r="J22" s="120">
        <v>0</v>
      </c>
      <c r="K22" s="120">
        <v>0</v>
      </c>
      <c r="L22" s="120">
        <v>0</v>
      </c>
      <c r="M22" s="120">
        <v>465788.75930000003</v>
      </c>
      <c r="N22" s="120">
        <v>0</v>
      </c>
      <c r="O22" s="120">
        <v>458036.67744</v>
      </c>
      <c r="P22" s="120">
        <v>0</v>
      </c>
      <c r="Q22" s="120">
        <v>0</v>
      </c>
      <c r="R22" s="120">
        <v>0</v>
      </c>
      <c r="S22" s="120">
        <v>923825.43674000003</v>
      </c>
      <c r="T22" s="120"/>
    </row>
    <row r="23" spans="2:20" ht="15" customHeight="1">
      <c r="B23" s="347">
        <v>16</v>
      </c>
      <c r="C23" s="112" t="s">
        <v>540</v>
      </c>
      <c r="D23" s="120">
        <v>78378.13622</v>
      </c>
      <c r="E23" s="120">
        <v>0</v>
      </c>
      <c r="F23" s="120">
        <v>0</v>
      </c>
      <c r="G23" s="120">
        <v>0</v>
      </c>
      <c r="H23" s="120">
        <v>0</v>
      </c>
      <c r="I23" s="120">
        <v>0</v>
      </c>
      <c r="J23" s="120">
        <v>0</v>
      </c>
      <c r="K23" s="120">
        <v>0</v>
      </c>
      <c r="L23" s="120">
        <v>0</v>
      </c>
      <c r="M23" s="120">
        <v>951993.44359000004</v>
      </c>
      <c r="N23" s="120">
        <v>0</v>
      </c>
      <c r="O23" s="120">
        <v>27244.865000000002</v>
      </c>
      <c r="P23" s="120">
        <v>0</v>
      </c>
      <c r="Q23" s="120">
        <v>0</v>
      </c>
      <c r="R23" s="120">
        <v>0</v>
      </c>
      <c r="S23" s="120">
        <v>1057616.44481</v>
      </c>
      <c r="T23" s="120"/>
    </row>
    <row r="24" spans="2:20" ht="15" customHeight="1">
      <c r="B24" s="353">
        <v>17</v>
      </c>
      <c r="C24" s="112" t="s">
        <v>541</v>
      </c>
      <c r="D24" s="121">
        <v>6418910.7853300003</v>
      </c>
      <c r="E24" s="121">
        <v>0</v>
      </c>
      <c r="F24" s="121">
        <v>0</v>
      </c>
      <c r="G24" s="121">
        <v>5188322.3431000002</v>
      </c>
      <c r="H24" s="121">
        <v>290077.39941000001</v>
      </c>
      <c r="I24" s="121">
        <v>2798733.2239899999</v>
      </c>
      <c r="J24" s="121">
        <v>14170.331279999999</v>
      </c>
      <c r="K24" s="121">
        <v>0</v>
      </c>
      <c r="L24" s="121">
        <v>8278657.8569499999</v>
      </c>
      <c r="M24" s="121">
        <v>6338903.5598200001</v>
      </c>
      <c r="N24" s="121">
        <v>437512.94900000002</v>
      </c>
      <c r="O24" s="121">
        <v>485281.54243999999</v>
      </c>
      <c r="P24" s="121">
        <v>0</v>
      </c>
      <c r="Q24" s="121">
        <v>0</v>
      </c>
      <c r="R24" s="121">
        <v>0</v>
      </c>
      <c r="S24" s="121">
        <v>30250569.99131</v>
      </c>
      <c r="T24" s="121"/>
    </row>
  </sheetData>
  <mergeCells count="4">
    <mergeCell ref="C5:C7"/>
    <mergeCell ref="D5:R5"/>
    <mergeCell ref="S5:S6"/>
    <mergeCell ref="T5:T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58C03-C6C0-45FB-A204-365D52166BB4}">
  <dimension ref="B2:K18"/>
  <sheetViews>
    <sheetView workbookViewId="0">
      <selection activeCell="E7" sqref="E7"/>
    </sheetView>
  </sheetViews>
  <sheetFormatPr defaultColWidth="9.1796875" defaultRowHeight="14.5"/>
  <cols>
    <col min="3" max="3" width="52.7265625" customWidth="1"/>
    <col min="4" max="7" width="17.7265625" customWidth="1"/>
    <col min="8" max="8" width="18.7265625" customWidth="1"/>
    <col min="9" max="9" width="19.1796875" customWidth="1"/>
    <col min="10" max="11" width="17.7265625" customWidth="1"/>
  </cols>
  <sheetData>
    <row r="2" spans="2:11" ht="18.5">
      <c r="B2" s="502" t="s">
        <v>551</v>
      </c>
      <c r="C2" s="30"/>
    </row>
    <row r="3" spans="2:11" ht="15.5">
      <c r="B3" s="123" t="s">
        <v>1216</v>
      </c>
    </row>
    <row r="4" spans="2:11">
      <c r="B4" s="147" t="s">
        <v>1050</v>
      </c>
    </row>
    <row r="5" spans="2:11">
      <c r="B5" s="122"/>
      <c r="D5" s="113"/>
      <c r="E5" s="113"/>
      <c r="F5" s="113"/>
      <c r="G5" s="113"/>
      <c r="H5" s="113"/>
      <c r="I5" s="113"/>
      <c r="J5" s="113"/>
      <c r="K5" s="113"/>
    </row>
    <row r="6" spans="2:11">
      <c r="B6" s="347"/>
      <c r="C6" s="114"/>
      <c r="D6" s="346" t="s">
        <v>2</v>
      </c>
      <c r="E6" s="346" t="s">
        <v>3</v>
      </c>
      <c r="F6" s="346" t="s">
        <v>4</v>
      </c>
      <c r="G6" s="346" t="s">
        <v>39</v>
      </c>
      <c r="H6" s="346" t="s">
        <v>40</v>
      </c>
      <c r="I6" s="346" t="s">
        <v>99</v>
      </c>
      <c r="J6" s="346" t="s">
        <v>100</v>
      </c>
      <c r="K6" s="346" t="s">
        <v>144</v>
      </c>
    </row>
    <row r="7" spans="2:11" ht="73" customHeight="1">
      <c r="B7" s="347"/>
      <c r="C7" s="114"/>
      <c r="D7" s="346" t="s">
        <v>569</v>
      </c>
      <c r="E7" s="346" t="s">
        <v>552</v>
      </c>
      <c r="F7" s="346" t="s">
        <v>553</v>
      </c>
      <c r="G7" s="346" t="s">
        <v>575</v>
      </c>
      <c r="H7" s="346" t="s">
        <v>566</v>
      </c>
      <c r="I7" s="346" t="s">
        <v>567</v>
      </c>
      <c r="J7" s="346" t="s">
        <v>568</v>
      </c>
      <c r="K7" s="346" t="s">
        <v>45</v>
      </c>
    </row>
    <row r="8" spans="2:11" ht="15" customHeight="1">
      <c r="B8" s="346" t="s">
        <v>576</v>
      </c>
      <c r="C8" s="348" t="s">
        <v>554</v>
      </c>
      <c r="D8" s="128">
        <v>0</v>
      </c>
      <c r="E8" s="128">
        <v>0</v>
      </c>
      <c r="F8" s="124"/>
      <c r="G8" s="500" t="s">
        <v>1245</v>
      </c>
      <c r="H8" s="128">
        <v>0</v>
      </c>
      <c r="I8" s="128">
        <v>0</v>
      </c>
      <c r="J8" s="128">
        <v>0</v>
      </c>
      <c r="K8" s="128">
        <v>0</v>
      </c>
    </row>
    <row r="9" spans="2:11" ht="29">
      <c r="B9" s="346" t="s">
        <v>577</v>
      </c>
      <c r="C9" s="348" t="s">
        <v>555</v>
      </c>
      <c r="D9" s="128">
        <v>0</v>
      </c>
      <c r="E9" s="128">
        <v>0</v>
      </c>
      <c r="F9" s="125"/>
      <c r="G9" s="501" t="s">
        <v>1245</v>
      </c>
      <c r="H9" s="128">
        <v>0</v>
      </c>
      <c r="I9" s="128">
        <v>0</v>
      </c>
      <c r="J9" s="128">
        <v>0</v>
      </c>
      <c r="K9" s="128">
        <v>0</v>
      </c>
    </row>
    <row r="10" spans="2:11" ht="15" customHeight="1">
      <c r="B10" s="346">
        <v>1</v>
      </c>
      <c r="C10" s="348" t="s">
        <v>556</v>
      </c>
      <c r="D10" s="128">
        <v>8896.9732399999994</v>
      </c>
      <c r="E10" s="128">
        <v>16404.07503</v>
      </c>
      <c r="F10" s="124"/>
      <c r="G10" s="501" t="s">
        <v>1245</v>
      </c>
      <c r="H10" s="128">
        <v>39501.594389999998</v>
      </c>
      <c r="I10" s="128">
        <v>35421.467570000001</v>
      </c>
      <c r="J10" s="128">
        <v>35421.467570000001</v>
      </c>
      <c r="K10" s="128">
        <v>24512.171109999999</v>
      </c>
    </row>
    <row r="11" spans="2:11" ht="29">
      <c r="B11" s="346">
        <v>2</v>
      </c>
      <c r="C11" s="114" t="s">
        <v>557</v>
      </c>
      <c r="D11" s="124"/>
      <c r="E11" s="124"/>
      <c r="F11" s="128">
        <v>0</v>
      </c>
      <c r="G11" s="139"/>
      <c r="H11" s="128">
        <v>0</v>
      </c>
      <c r="I11" s="128">
        <v>0</v>
      </c>
      <c r="J11" s="128">
        <v>0</v>
      </c>
      <c r="K11" s="128">
        <v>0</v>
      </c>
    </row>
    <row r="12" spans="2:11" ht="15" customHeight="1">
      <c r="B12" s="346" t="s">
        <v>166</v>
      </c>
      <c r="C12" s="129" t="s">
        <v>558</v>
      </c>
      <c r="D12" s="124"/>
      <c r="E12" s="124"/>
      <c r="F12" s="128">
        <v>0</v>
      </c>
      <c r="G12" s="124"/>
      <c r="H12" s="128">
        <v>0</v>
      </c>
      <c r="I12" s="128">
        <v>0</v>
      </c>
      <c r="J12" s="128">
        <v>0</v>
      </c>
      <c r="K12" s="128">
        <v>0</v>
      </c>
    </row>
    <row r="13" spans="2:11" ht="15" customHeight="1">
      <c r="B13" s="346" t="s">
        <v>559</v>
      </c>
      <c r="C13" s="129" t="s">
        <v>560</v>
      </c>
      <c r="D13" s="124"/>
      <c r="E13" s="124"/>
      <c r="F13" s="128">
        <v>0</v>
      </c>
      <c r="G13" s="124"/>
      <c r="H13" s="128">
        <v>0</v>
      </c>
      <c r="I13" s="128">
        <v>0</v>
      </c>
      <c r="J13" s="128">
        <v>0</v>
      </c>
      <c r="K13" s="128">
        <v>0</v>
      </c>
    </row>
    <row r="14" spans="2:11" ht="15" customHeight="1">
      <c r="B14" s="346" t="s">
        <v>561</v>
      </c>
      <c r="C14" s="129" t="s">
        <v>562</v>
      </c>
      <c r="D14" s="124"/>
      <c r="E14" s="124"/>
      <c r="F14" s="128">
        <v>0</v>
      </c>
      <c r="G14" s="124"/>
      <c r="H14" s="128">
        <v>0</v>
      </c>
      <c r="I14" s="128">
        <v>0</v>
      </c>
      <c r="J14" s="128">
        <v>0</v>
      </c>
      <c r="K14" s="128">
        <v>0</v>
      </c>
    </row>
    <row r="15" spans="2:11" ht="15" customHeight="1">
      <c r="B15" s="346">
        <v>3</v>
      </c>
      <c r="C15" s="114" t="s">
        <v>563</v>
      </c>
      <c r="D15" s="124"/>
      <c r="E15" s="124"/>
      <c r="F15" s="124"/>
      <c r="G15" s="124"/>
      <c r="H15" s="128">
        <v>0</v>
      </c>
      <c r="I15" s="128">
        <v>0</v>
      </c>
      <c r="J15" s="128">
        <v>0</v>
      </c>
      <c r="K15" s="128">
        <v>0</v>
      </c>
    </row>
    <row r="16" spans="2:11" ht="15" customHeight="1">
      <c r="B16" s="346">
        <v>4</v>
      </c>
      <c r="C16" s="114" t="s">
        <v>564</v>
      </c>
      <c r="D16" s="124"/>
      <c r="E16" s="124"/>
      <c r="F16" s="124"/>
      <c r="G16" s="124"/>
      <c r="H16" s="128">
        <v>1271205.05843</v>
      </c>
      <c r="I16" s="128">
        <v>29010.935280000002</v>
      </c>
      <c r="J16" s="128">
        <v>29010.935280000002</v>
      </c>
      <c r="K16" s="128">
        <v>5802.1870599999993</v>
      </c>
    </row>
    <row r="17" spans="2:11" ht="15" customHeight="1">
      <c r="B17" s="346">
        <v>5</v>
      </c>
      <c r="C17" s="114" t="s">
        <v>565</v>
      </c>
      <c r="D17" s="124"/>
      <c r="E17" s="124"/>
      <c r="F17" s="124"/>
      <c r="G17" s="124"/>
      <c r="H17" s="128">
        <v>0</v>
      </c>
      <c r="I17" s="128">
        <v>0</v>
      </c>
      <c r="J17" s="128">
        <v>0</v>
      </c>
      <c r="K17" s="128">
        <v>0</v>
      </c>
    </row>
    <row r="18" spans="2:11" ht="15" customHeight="1">
      <c r="B18" s="346">
        <v>6</v>
      </c>
      <c r="C18" s="143" t="s">
        <v>38</v>
      </c>
      <c r="D18" s="124"/>
      <c r="E18" s="124"/>
      <c r="F18" s="124"/>
      <c r="G18" s="124"/>
      <c r="H18" s="131">
        <v>1310706.65282</v>
      </c>
      <c r="I18" s="131">
        <v>64432.402849999999</v>
      </c>
      <c r="J18" s="131">
        <v>64432.402849999999</v>
      </c>
      <c r="K18" s="131">
        <v>30314.358170000003</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EABFD-65DA-47CD-A098-0DE5A8154DA6}">
  <dimension ref="B2:E14"/>
  <sheetViews>
    <sheetView workbookViewId="0">
      <selection activeCell="B2" sqref="B2"/>
    </sheetView>
  </sheetViews>
  <sheetFormatPr defaultColWidth="9.1796875" defaultRowHeight="14.5"/>
  <cols>
    <col min="3" max="3" width="62.26953125" customWidth="1"/>
    <col min="4" max="4" width="18.1796875" bestFit="1" customWidth="1"/>
    <col min="5" max="5" width="28" bestFit="1" customWidth="1"/>
  </cols>
  <sheetData>
    <row r="2" spans="2:5" ht="18.5">
      <c r="B2" s="127" t="s">
        <v>1217</v>
      </c>
    </row>
    <row r="3" spans="2:5">
      <c r="B3" s="142" t="s">
        <v>1216</v>
      </c>
    </row>
    <row r="4" spans="2:5">
      <c r="B4" t="s">
        <v>1049</v>
      </c>
    </row>
    <row r="6" spans="2:5">
      <c r="B6" s="349"/>
      <c r="C6" s="142"/>
      <c r="D6" s="347" t="s">
        <v>2</v>
      </c>
      <c r="E6" s="347" t="s">
        <v>3</v>
      </c>
    </row>
    <row r="7" spans="2:5">
      <c r="B7" s="349"/>
      <c r="C7" s="142"/>
      <c r="D7" s="540" t="s">
        <v>568</v>
      </c>
      <c r="E7" s="574" t="s">
        <v>45</v>
      </c>
    </row>
    <row r="8" spans="2:5">
      <c r="B8" s="349"/>
      <c r="C8" s="142"/>
      <c r="D8" s="540"/>
      <c r="E8" s="574"/>
    </row>
    <row r="9" spans="2:5">
      <c r="B9" s="114">
        <v>1</v>
      </c>
      <c r="C9" s="348" t="s">
        <v>570</v>
      </c>
      <c r="D9" s="139">
        <v>0</v>
      </c>
      <c r="E9" s="139">
        <v>0</v>
      </c>
    </row>
    <row r="10" spans="2:5">
      <c r="B10" s="114">
        <v>2</v>
      </c>
      <c r="C10" s="348" t="s">
        <v>571</v>
      </c>
      <c r="D10" s="124"/>
      <c r="E10" s="139">
        <v>0</v>
      </c>
    </row>
    <row r="11" spans="2:5" ht="29">
      <c r="B11" s="114">
        <v>3</v>
      </c>
      <c r="C11" s="348" t="s">
        <v>572</v>
      </c>
      <c r="D11" s="124"/>
      <c r="E11" s="139">
        <v>0</v>
      </c>
    </row>
    <row r="12" spans="2:5">
      <c r="B12" s="114">
        <v>4</v>
      </c>
      <c r="C12" s="348" t="s">
        <v>573</v>
      </c>
      <c r="D12" s="139">
        <v>7389.7192500000001</v>
      </c>
      <c r="E12" s="139">
        <v>4032.3350599999999</v>
      </c>
    </row>
    <row r="13" spans="2:5" ht="29">
      <c r="B13" s="130" t="s">
        <v>373</v>
      </c>
      <c r="C13" s="132" t="s">
        <v>578</v>
      </c>
      <c r="D13" s="139">
        <v>0</v>
      </c>
      <c r="E13" s="139">
        <v>0</v>
      </c>
    </row>
    <row r="14" spans="2:5" ht="29">
      <c r="B14" s="114">
        <v>5</v>
      </c>
      <c r="C14" s="126" t="s">
        <v>574</v>
      </c>
      <c r="D14" s="140">
        <v>7389.7192500000001</v>
      </c>
      <c r="E14" s="140">
        <v>4032.3350599999999</v>
      </c>
    </row>
  </sheetData>
  <mergeCells count="2">
    <mergeCell ref="D7:D8"/>
    <mergeCell ref="E7:E8"/>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7FEF4-B493-473E-B127-4A45271734EE}">
  <dimension ref="B2:O19"/>
  <sheetViews>
    <sheetView zoomScaleNormal="100" workbookViewId="0">
      <selection activeCell="B2" sqref="B2"/>
    </sheetView>
  </sheetViews>
  <sheetFormatPr defaultColWidth="9.1796875" defaultRowHeight="14.5"/>
  <cols>
    <col min="3" max="3" width="50.54296875" bestFit="1" customWidth="1"/>
    <col min="8" max="8" width="12.26953125" bestFit="1" customWidth="1"/>
    <col min="9" max="9" width="11.1796875" bestFit="1" customWidth="1"/>
    <col min="12" max="12" width="11.1796875" bestFit="1" customWidth="1"/>
    <col min="14" max="14" width="16" customWidth="1"/>
    <col min="15" max="15" width="15.81640625" customWidth="1"/>
  </cols>
  <sheetData>
    <row r="2" spans="2:15" ht="18.5">
      <c r="B2" s="177" t="s">
        <v>1218</v>
      </c>
    </row>
    <row r="3" spans="2:15">
      <c r="B3" s="142" t="s">
        <v>1216</v>
      </c>
    </row>
    <row r="4" spans="2:15">
      <c r="B4" t="s">
        <v>1049</v>
      </c>
    </row>
    <row r="5" spans="2:15">
      <c r="B5" s="138"/>
    </row>
    <row r="6" spans="2:15">
      <c r="B6" s="135"/>
      <c r="C6" s="578" t="s">
        <v>579</v>
      </c>
      <c r="D6" s="574" t="s">
        <v>542</v>
      </c>
      <c r="E6" s="574"/>
      <c r="F6" s="574"/>
      <c r="G6" s="574"/>
      <c r="H6" s="574"/>
      <c r="I6" s="574"/>
      <c r="J6" s="574"/>
      <c r="K6" s="574"/>
      <c r="L6" s="574"/>
      <c r="M6" s="574"/>
      <c r="N6" s="574"/>
      <c r="O6" s="133"/>
    </row>
    <row r="7" spans="2:15">
      <c r="B7" s="135"/>
      <c r="C7" s="578"/>
      <c r="D7" s="347" t="s">
        <v>2</v>
      </c>
      <c r="E7" s="347" t="s">
        <v>3</v>
      </c>
      <c r="F7" s="347" t="s">
        <v>4</v>
      </c>
      <c r="G7" s="347" t="s">
        <v>39</v>
      </c>
      <c r="H7" s="347" t="s">
        <v>40</v>
      </c>
      <c r="I7" s="347" t="s">
        <v>99</v>
      </c>
      <c r="J7" s="347" t="s">
        <v>100</v>
      </c>
      <c r="K7" s="347" t="s">
        <v>144</v>
      </c>
      <c r="L7" s="347" t="s">
        <v>421</v>
      </c>
      <c r="M7" s="347" t="s">
        <v>422</v>
      </c>
      <c r="N7" s="347" t="s">
        <v>423</v>
      </c>
      <c r="O7" s="346" t="s">
        <v>424</v>
      </c>
    </row>
    <row r="8" spans="2:15" ht="29">
      <c r="B8" s="136"/>
      <c r="C8" s="578"/>
      <c r="D8" s="134">
        <v>0</v>
      </c>
      <c r="E8" s="134">
        <v>0.02</v>
      </c>
      <c r="F8" s="134">
        <v>0.04</v>
      </c>
      <c r="G8" s="134">
        <v>0.1</v>
      </c>
      <c r="H8" s="134">
        <v>0.2</v>
      </c>
      <c r="I8" s="134">
        <v>0.5</v>
      </c>
      <c r="J8" s="134">
        <v>0.7</v>
      </c>
      <c r="K8" s="134">
        <v>0.75</v>
      </c>
      <c r="L8" s="134">
        <v>1</v>
      </c>
      <c r="M8" s="134">
        <v>1.5</v>
      </c>
      <c r="N8" s="347" t="s">
        <v>544</v>
      </c>
      <c r="O8" s="346" t="s">
        <v>583</v>
      </c>
    </row>
    <row r="9" spans="2:15">
      <c r="B9" s="347">
        <v>1</v>
      </c>
      <c r="C9" s="141" t="s">
        <v>580</v>
      </c>
      <c r="D9" s="139">
        <v>0</v>
      </c>
      <c r="E9" s="139">
        <v>0</v>
      </c>
      <c r="F9" s="139">
        <v>0</v>
      </c>
      <c r="G9" s="139">
        <v>0</v>
      </c>
      <c r="H9" s="139">
        <v>0</v>
      </c>
      <c r="I9" s="139">
        <v>0</v>
      </c>
      <c r="J9" s="139">
        <v>0</v>
      </c>
      <c r="K9" s="139">
        <v>0</v>
      </c>
      <c r="L9" s="139">
        <v>0</v>
      </c>
      <c r="M9" s="139">
        <v>0</v>
      </c>
      <c r="N9" s="139">
        <v>0</v>
      </c>
      <c r="O9" s="139">
        <v>0</v>
      </c>
    </row>
    <row r="10" spans="2:15">
      <c r="B10" s="347">
        <v>2</v>
      </c>
      <c r="C10" s="141" t="s">
        <v>581</v>
      </c>
      <c r="D10" s="139">
        <v>0</v>
      </c>
      <c r="E10" s="139">
        <v>0</v>
      </c>
      <c r="F10" s="139">
        <v>0</v>
      </c>
      <c r="G10" s="139">
        <v>0</v>
      </c>
      <c r="H10" s="139">
        <v>0</v>
      </c>
      <c r="I10" s="139">
        <v>0</v>
      </c>
      <c r="J10" s="139">
        <v>0</v>
      </c>
      <c r="K10" s="139">
        <v>0</v>
      </c>
      <c r="L10" s="139">
        <v>0</v>
      </c>
      <c r="M10" s="139">
        <v>0</v>
      </c>
      <c r="N10" s="139">
        <v>0</v>
      </c>
      <c r="O10" s="139">
        <v>0</v>
      </c>
    </row>
    <row r="11" spans="2:15">
      <c r="B11" s="347">
        <v>3</v>
      </c>
      <c r="C11" s="141" t="s">
        <v>532</v>
      </c>
      <c r="D11" s="139">
        <v>0</v>
      </c>
      <c r="E11" s="139">
        <v>0</v>
      </c>
      <c r="F11" s="139">
        <v>0</v>
      </c>
      <c r="G11" s="139">
        <v>0</v>
      </c>
      <c r="H11" s="139">
        <v>0</v>
      </c>
      <c r="I11" s="139">
        <v>0</v>
      </c>
      <c r="J11" s="139">
        <v>0</v>
      </c>
      <c r="K11" s="139">
        <v>0</v>
      </c>
      <c r="L11" s="139">
        <v>0</v>
      </c>
      <c r="M11" s="139">
        <v>0</v>
      </c>
      <c r="N11" s="139">
        <v>0</v>
      </c>
      <c r="O11" s="139">
        <v>0</v>
      </c>
    </row>
    <row r="12" spans="2:15">
      <c r="B12" s="347">
        <v>4</v>
      </c>
      <c r="C12" s="141" t="s">
        <v>533</v>
      </c>
      <c r="D12" s="139">
        <v>0</v>
      </c>
      <c r="E12" s="139">
        <v>0</v>
      </c>
      <c r="F12" s="139">
        <v>0</v>
      </c>
      <c r="G12" s="139">
        <v>0</v>
      </c>
      <c r="H12" s="139">
        <v>0</v>
      </c>
      <c r="I12" s="139">
        <v>0</v>
      </c>
      <c r="J12" s="139">
        <v>0</v>
      </c>
      <c r="K12" s="139">
        <v>0</v>
      </c>
      <c r="L12" s="139">
        <v>0</v>
      </c>
      <c r="M12" s="139">
        <v>0</v>
      </c>
      <c r="N12" s="139">
        <v>0</v>
      </c>
      <c r="O12" s="139">
        <v>0</v>
      </c>
    </row>
    <row r="13" spans="2:15">
      <c r="B13" s="347">
        <v>5</v>
      </c>
      <c r="C13" s="141" t="s">
        <v>534</v>
      </c>
      <c r="D13" s="139">
        <v>0</v>
      </c>
      <c r="E13" s="139">
        <v>0</v>
      </c>
      <c r="F13" s="139">
        <v>0</v>
      </c>
      <c r="G13" s="139">
        <v>0</v>
      </c>
      <c r="H13" s="139">
        <v>0</v>
      </c>
      <c r="I13" s="139">
        <v>0</v>
      </c>
      <c r="J13" s="139">
        <v>0</v>
      </c>
      <c r="K13" s="139">
        <v>0</v>
      </c>
      <c r="L13" s="139">
        <v>0</v>
      </c>
      <c r="M13" s="139">
        <v>0</v>
      </c>
      <c r="N13" s="139">
        <v>0</v>
      </c>
      <c r="O13" s="139">
        <v>0</v>
      </c>
    </row>
    <row r="14" spans="2:15">
      <c r="B14" s="347">
        <v>6</v>
      </c>
      <c r="C14" s="141" t="s">
        <v>380</v>
      </c>
      <c r="D14" s="139">
        <v>0</v>
      </c>
      <c r="E14" s="139">
        <v>0</v>
      </c>
      <c r="F14" s="139">
        <v>0</v>
      </c>
      <c r="G14" s="139">
        <v>0</v>
      </c>
      <c r="H14" s="139">
        <v>32539.19382</v>
      </c>
      <c r="I14" s="139">
        <v>3861.4607000000001</v>
      </c>
      <c r="J14" s="139">
        <v>0</v>
      </c>
      <c r="K14" s="139">
        <v>0</v>
      </c>
      <c r="L14" s="139">
        <v>0</v>
      </c>
      <c r="M14" s="139">
        <v>0</v>
      </c>
      <c r="N14" s="139">
        <v>0</v>
      </c>
      <c r="O14" s="139">
        <v>36400.654520000004</v>
      </c>
    </row>
    <row r="15" spans="2:15">
      <c r="B15" s="347">
        <v>7</v>
      </c>
      <c r="C15" s="141" t="s">
        <v>386</v>
      </c>
      <c r="D15" s="139">
        <v>0</v>
      </c>
      <c r="E15" s="139">
        <v>0</v>
      </c>
      <c r="F15" s="139">
        <v>0</v>
      </c>
      <c r="G15" s="139">
        <v>0</v>
      </c>
      <c r="H15" s="139">
        <v>0</v>
      </c>
      <c r="I15" s="139">
        <v>0</v>
      </c>
      <c r="J15" s="139">
        <v>0</v>
      </c>
      <c r="K15" s="139">
        <v>0</v>
      </c>
      <c r="L15" s="139">
        <v>13281.418009999999</v>
      </c>
      <c r="M15" s="139">
        <v>0</v>
      </c>
      <c r="N15" s="139">
        <v>0</v>
      </c>
      <c r="O15" s="139">
        <v>13281.418009999999</v>
      </c>
    </row>
    <row r="16" spans="2:15">
      <c r="B16" s="347">
        <v>8</v>
      </c>
      <c r="C16" s="141" t="s">
        <v>535</v>
      </c>
      <c r="D16" s="139">
        <v>0</v>
      </c>
      <c r="E16" s="139">
        <v>0</v>
      </c>
      <c r="F16" s="139">
        <v>0</v>
      </c>
      <c r="G16" s="139">
        <v>0</v>
      </c>
      <c r="H16" s="139">
        <v>0</v>
      </c>
      <c r="I16" s="139">
        <v>0</v>
      </c>
      <c r="J16" s="139">
        <v>0</v>
      </c>
      <c r="K16" s="139">
        <v>14750.330310000001</v>
      </c>
      <c r="L16" s="139">
        <v>0</v>
      </c>
      <c r="M16" s="139">
        <v>0</v>
      </c>
      <c r="N16" s="139">
        <v>0</v>
      </c>
      <c r="O16" s="139">
        <v>14750.330310000001</v>
      </c>
    </row>
    <row r="17" spans="2:15">
      <c r="B17" s="347">
        <v>9</v>
      </c>
      <c r="C17" s="141" t="s">
        <v>537</v>
      </c>
      <c r="D17" s="139">
        <v>0</v>
      </c>
      <c r="E17" s="139">
        <v>0</v>
      </c>
      <c r="F17" s="139">
        <v>0</v>
      </c>
      <c r="G17" s="139">
        <v>0</v>
      </c>
      <c r="H17" s="139">
        <v>0</v>
      </c>
      <c r="I17" s="139">
        <v>0</v>
      </c>
      <c r="J17" s="139">
        <v>0</v>
      </c>
      <c r="K17" s="139">
        <v>0</v>
      </c>
      <c r="L17" s="139">
        <v>0</v>
      </c>
      <c r="M17" s="139">
        <v>0</v>
      </c>
      <c r="N17" s="139">
        <v>0</v>
      </c>
      <c r="O17" s="139">
        <v>0</v>
      </c>
    </row>
    <row r="18" spans="2:15">
      <c r="B18" s="347">
        <v>10</v>
      </c>
      <c r="C18" s="141" t="s">
        <v>540</v>
      </c>
      <c r="D18" s="139">
        <v>0</v>
      </c>
      <c r="E18" s="139">
        <v>0</v>
      </c>
      <c r="F18" s="139">
        <v>0</v>
      </c>
      <c r="G18" s="139">
        <v>0</v>
      </c>
      <c r="H18" s="139">
        <v>0</v>
      </c>
      <c r="I18" s="139">
        <v>0</v>
      </c>
      <c r="J18" s="139">
        <v>0</v>
      </c>
      <c r="K18" s="139">
        <v>0</v>
      </c>
      <c r="L18" s="139">
        <v>0</v>
      </c>
      <c r="M18" s="139">
        <v>0</v>
      </c>
      <c r="N18" s="139">
        <v>0</v>
      </c>
      <c r="O18" s="139">
        <v>0</v>
      </c>
    </row>
    <row r="19" spans="2:15">
      <c r="B19" s="347">
        <v>11</v>
      </c>
      <c r="C19" s="137" t="s">
        <v>582</v>
      </c>
      <c r="D19" s="140">
        <v>0</v>
      </c>
      <c r="E19" s="140">
        <v>0</v>
      </c>
      <c r="F19" s="140">
        <v>0</v>
      </c>
      <c r="G19" s="140">
        <v>0</v>
      </c>
      <c r="H19" s="140">
        <v>32539.19382</v>
      </c>
      <c r="I19" s="140">
        <v>3861.4607000000001</v>
      </c>
      <c r="J19" s="140">
        <v>0</v>
      </c>
      <c r="K19" s="140">
        <v>14750.330310000001</v>
      </c>
      <c r="L19" s="140">
        <v>13281.418009999999</v>
      </c>
      <c r="M19" s="140">
        <v>0</v>
      </c>
      <c r="N19" s="140">
        <v>0</v>
      </c>
      <c r="O19" s="140">
        <v>64432.402840000002</v>
      </c>
    </row>
  </sheetData>
  <mergeCells count="2">
    <mergeCell ref="C6:C8"/>
    <mergeCell ref="D6:N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A1C9-17A6-40A5-A7DA-1A3984531041}">
  <dimension ref="B2:K18"/>
  <sheetViews>
    <sheetView workbookViewId="0">
      <selection activeCell="B2" sqref="B2"/>
    </sheetView>
  </sheetViews>
  <sheetFormatPr defaultColWidth="9.1796875" defaultRowHeight="14.5"/>
  <cols>
    <col min="3" max="3" width="29.26953125" bestFit="1" customWidth="1"/>
    <col min="4" max="10" width="12.7265625" customWidth="1"/>
    <col min="11" max="11" width="16.7265625" customWidth="1"/>
  </cols>
  <sheetData>
    <row r="2" spans="2:11" ht="18.5">
      <c r="B2" s="228" t="s">
        <v>1231</v>
      </c>
    </row>
    <row r="3" spans="2:11">
      <c r="B3" s="142" t="s">
        <v>584</v>
      </c>
      <c r="C3" s="142"/>
    </row>
    <row r="4" spans="2:11">
      <c r="B4" s="147" t="s">
        <v>1049</v>
      </c>
      <c r="C4" s="142"/>
    </row>
    <row r="6" spans="2:11">
      <c r="C6" s="349"/>
      <c r="D6" s="347" t="s">
        <v>2</v>
      </c>
      <c r="E6" s="347" t="s">
        <v>3</v>
      </c>
      <c r="F6" s="347" t="s">
        <v>4</v>
      </c>
      <c r="G6" s="347" t="s">
        <v>39</v>
      </c>
      <c r="H6" s="347" t="s">
        <v>40</v>
      </c>
      <c r="I6" s="347" t="s">
        <v>99</v>
      </c>
      <c r="J6" s="347" t="s">
        <v>100</v>
      </c>
      <c r="K6" s="347" t="s">
        <v>144</v>
      </c>
    </row>
    <row r="7" spans="2:11">
      <c r="C7" s="349"/>
      <c r="D7" s="574" t="s">
        <v>585</v>
      </c>
      <c r="E7" s="574"/>
      <c r="F7" s="574"/>
      <c r="G7" s="574"/>
      <c r="H7" s="676" t="s">
        <v>586</v>
      </c>
      <c r="I7" s="677"/>
      <c r="J7" s="677"/>
      <c r="K7" s="678"/>
    </row>
    <row r="8" spans="2:11">
      <c r="B8" s="227"/>
      <c r="C8" s="679" t="s">
        <v>587</v>
      </c>
      <c r="D8" s="574" t="s">
        <v>588</v>
      </c>
      <c r="E8" s="574"/>
      <c r="F8" s="574" t="s">
        <v>589</v>
      </c>
      <c r="G8" s="574"/>
      <c r="H8" s="676" t="s">
        <v>588</v>
      </c>
      <c r="I8" s="678"/>
      <c r="J8" s="676" t="s">
        <v>589</v>
      </c>
      <c r="K8" s="678"/>
    </row>
    <row r="9" spans="2:11">
      <c r="B9" s="227"/>
      <c r="C9" s="679"/>
      <c r="D9" s="347" t="s">
        <v>590</v>
      </c>
      <c r="E9" s="347" t="s">
        <v>591</v>
      </c>
      <c r="F9" s="347" t="s">
        <v>590</v>
      </c>
      <c r="G9" s="347" t="s">
        <v>591</v>
      </c>
      <c r="H9" s="346" t="s">
        <v>590</v>
      </c>
      <c r="I9" s="346" t="s">
        <v>591</v>
      </c>
      <c r="J9" s="346" t="s">
        <v>590</v>
      </c>
      <c r="K9" s="346" t="s">
        <v>591</v>
      </c>
    </row>
    <row r="10" spans="2:11" ht="15" customHeight="1">
      <c r="B10" s="169">
        <v>1</v>
      </c>
      <c r="C10" s="348" t="s">
        <v>592</v>
      </c>
      <c r="D10" s="167">
        <v>0</v>
      </c>
      <c r="E10" s="167">
        <v>4800</v>
      </c>
      <c r="F10" s="167">
        <v>0</v>
      </c>
      <c r="G10" s="167">
        <v>675</v>
      </c>
      <c r="H10" s="167">
        <v>0</v>
      </c>
      <c r="I10" s="167">
        <v>607698.32736999996</v>
      </c>
      <c r="J10" s="167">
        <v>0</v>
      </c>
      <c r="K10" s="167">
        <v>663448.50597000006</v>
      </c>
    </row>
    <row r="11" spans="2:11" ht="15" customHeight="1">
      <c r="B11" s="169">
        <v>2</v>
      </c>
      <c r="C11" s="348" t="s">
        <v>593</v>
      </c>
      <c r="D11" s="167">
        <v>0</v>
      </c>
      <c r="E11" s="167">
        <v>0</v>
      </c>
      <c r="F11" s="167">
        <v>0</v>
      </c>
      <c r="G11" s="167">
        <v>0</v>
      </c>
      <c r="H11" s="167">
        <v>0</v>
      </c>
      <c r="I11" s="167">
        <v>0</v>
      </c>
      <c r="J11" s="167">
        <v>0</v>
      </c>
      <c r="K11" s="167">
        <v>0</v>
      </c>
    </row>
    <row r="12" spans="2:11" ht="15" customHeight="1">
      <c r="B12" s="169">
        <v>3</v>
      </c>
      <c r="C12" s="348" t="s">
        <v>594</v>
      </c>
      <c r="D12" s="167">
        <v>0</v>
      </c>
      <c r="E12" s="167">
        <v>0</v>
      </c>
      <c r="F12" s="167">
        <v>0</v>
      </c>
      <c r="G12" s="167">
        <v>0</v>
      </c>
      <c r="H12" s="167">
        <v>0</v>
      </c>
      <c r="I12" s="167">
        <v>0</v>
      </c>
      <c r="J12" s="167">
        <v>0</v>
      </c>
      <c r="K12" s="167">
        <v>0</v>
      </c>
    </row>
    <row r="13" spans="2:11" ht="15" customHeight="1">
      <c r="B13" s="169">
        <v>4</v>
      </c>
      <c r="C13" s="348" t="s">
        <v>595</v>
      </c>
      <c r="D13" s="167">
        <v>0</v>
      </c>
      <c r="E13" s="167">
        <v>0</v>
      </c>
      <c r="F13" s="167">
        <v>0</v>
      </c>
      <c r="G13" s="167">
        <v>0</v>
      </c>
      <c r="H13" s="167">
        <v>0</v>
      </c>
      <c r="I13" s="167">
        <v>0</v>
      </c>
      <c r="J13" s="167">
        <v>0</v>
      </c>
      <c r="K13" s="167">
        <v>0</v>
      </c>
    </row>
    <row r="14" spans="2:11" ht="15" customHeight="1">
      <c r="B14" s="169">
        <v>5</v>
      </c>
      <c r="C14" s="348" t="s">
        <v>596</v>
      </c>
      <c r="D14" s="167">
        <v>0</v>
      </c>
      <c r="E14" s="167">
        <v>0</v>
      </c>
      <c r="F14" s="167">
        <v>0</v>
      </c>
      <c r="G14" s="167">
        <v>0</v>
      </c>
      <c r="H14" s="167">
        <v>0</v>
      </c>
      <c r="I14" s="167">
        <v>0</v>
      </c>
      <c r="J14" s="167">
        <v>0</v>
      </c>
      <c r="K14" s="167">
        <v>0</v>
      </c>
    </row>
    <row r="15" spans="2:11" ht="15" customHeight="1">
      <c r="B15" s="169">
        <v>6</v>
      </c>
      <c r="C15" s="348" t="s">
        <v>597</v>
      </c>
      <c r="D15" s="167">
        <v>0</v>
      </c>
      <c r="E15" s="167">
        <v>0</v>
      </c>
      <c r="F15" s="167">
        <v>0</v>
      </c>
      <c r="G15" s="167">
        <v>0</v>
      </c>
      <c r="H15" s="167">
        <v>0</v>
      </c>
      <c r="I15" s="167">
        <v>0</v>
      </c>
      <c r="J15" s="167">
        <v>0</v>
      </c>
      <c r="K15" s="167">
        <v>0</v>
      </c>
    </row>
    <row r="16" spans="2:11" ht="15" customHeight="1">
      <c r="B16" s="169">
        <v>7</v>
      </c>
      <c r="C16" s="348" t="s">
        <v>598</v>
      </c>
      <c r="D16" s="167">
        <v>0</v>
      </c>
      <c r="E16" s="167">
        <v>0</v>
      </c>
      <c r="F16" s="167">
        <v>0</v>
      </c>
      <c r="G16" s="167">
        <v>0</v>
      </c>
      <c r="H16" s="167">
        <v>0</v>
      </c>
      <c r="I16" s="167">
        <v>0</v>
      </c>
      <c r="J16" s="167">
        <v>0</v>
      </c>
      <c r="K16" s="167">
        <v>0</v>
      </c>
    </row>
    <row r="17" spans="2:11" ht="15" customHeight="1">
      <c r="B17" s="169">
        <v>8</v>
      </c>
      <c r="C17" s="348" t="s">
        <v>599</v>
      </c>
      <c r="D17" s="167">
        <v>0</v>
      </c>
      <c r="E17" s="167">
        <v>0</v>
      </c>
      <c r="F17" s="167">
        <v>0</v>
      </c>
      <c r="G17" s="167">
        <v>0</v>
      </c>
      <c r="H17" s="167">
        <v>0</v>
      </c>
      <c r="I17" s="167">
        <v>647956.70554</v>
      </c>
      <c r="J17" s="167">
        <v>0</v>
      </c>
      <c r="K17" s="167">
        <v>621217.46221999999</v>
      </c>
    </row>
    <row r="18" spans="2:11" ht="15" customHeight="1">
      <c r="B18" s="144">
        <v>9</v>
      </c>
      <c r="C18" s="143" t="s">
        <v>38</v>
      </c>
      <c r="D18" s="153">
        <v>0</v>
      </c>
      <c r="E18" s="153">
        <v>4800</v>
      </c>
      <c r="F18" s="153">
        <v>0</v>
      </c>
      <c r="G18" s="153">
        <v>675</v>
      </c>
      <c r="H18" s="153">
        <v>0</v>
      </c>
      <c r="I18" s="153">
        <v>1255655.0329100001</v>
      </c>
      <c r="J18" s="153">
        <v>0</v>
      </c>
      <c r="K18" s="153">
        <v>1284665.9681900002</v>
      </c>
    </row>
  </sheetData>
  <mergeCells count="7">
    <mergeCell ref="D7:G7"/>
    <mergeCell ref="H7:K7"/>
    <mergeCell ref="C8:C9"/>
    <mergeCell ref="D8:E8"/>
    <mergeCell ref="F8:G8"/>
    <mergeCell ref="H8:I8"/>
    <mergeCell ref="J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320F-3713-4ACB-9DDE-B76335E08F11}">
  <dimension ref="A2:K51"/>
  <sheetViews>
    <sheetView workbookViewId="0">
      <selection activeCell="D8" sqref="D8"/>
    </sheetView>
  </sheetViews>
  <sheetFormatPr defaultColWidth="9.1796875" defaultRowHeight="14.5"/>
  <cols>
    <col min="3" max="3" width="47.453125" customWidth="1"/>
    <col min="4" max="4" width="32.26953125" customWidth="1"/>
    <col min="5" max="5" width="27.81640625" customWidth="1"/>
    <col min="11" max="11" width="16.453125" bestFit="1" customWidth="1"/>
  </cols>
  <sheetData>
    <row r="2" spans="1:11" ht="18.5">
      <c r="B2" s="177" t="s">
        <v>1194</v>
      </c>
    </row>
    <row r="3" spans="1:11" ht="18.5">
      <c r="A3" s="177"/>
      <c r="B3" s="227" t="s">
        <v>1049</v>
      </c>
    </row>
    <row r="4" spans="1:11" ht="18.5">
      <c r="A4" s="177"/>
      <c r="B4" s="227"/>
    </row>
    <row r="5" spans="1:11">
      <c r="B5" s="19"/>
      <c r="C5" s="19"/>
      <c r="D5" s="19"/>
      <c r="E5" s="19"/>
    </row>
    <row r="6" spans="1:11" ht="62.25" customHeight="1">
      <c r="B6" s="19"/>
      <c r="C6" s="19"/>
      <c r="D6" s="154" t="s">
        <v>1098</v>
      </c>
      <c r="E6" s="154" t="s">
        <v>1099</v>
      </c>
    </row>
    <row r="7" spans="1:11">
      <c r="B7" s="543" t="s">
        <v>1097</v>
      </c>
      <c r="C7" s="544"/>
      <c r="D7" s="544"/>
      <c r="E7" s="544"/>
    </row>
    <row r="8" spans="1:11">
      <c r="B8" s="19">
        <v>1</v>
      </c>
      <c r="C8" s="19" t="s">
        <v>702</v>
      </c>
      <c r="D8" s="396">
        <v>3633667.2198200007</v>
      </c>
      <c r="E8" s="541"/>
    </row>
    <row r="9" spans="1:11">
      <c r="B9" s="19">
        <v>2</v>
      </c>
      <c r="C9" s="19" t="s">
        <v>1094</v>
      </c>
      <c r="D9" s="396">
        <v>405000</v>
      </c>
      <c r="E9" s="542"/>
    </row>
    <row r="10" spans="1:11">
      <c r="B10" s="19">
        <v>3</v>
      </c>
      <c r="C10" s="19" t="s">
        <v>1095</v>
      </c>
      <c r="D10" s="396" t="s">
        <v>1051</v>
      </c>
      <c r="E10" s="542"/>
    </row>
    <row r="11" spans="1:11">
      <c r="B11" s="19">
        <v>4</v>
      </c>
      <c r="C11" s="19" t="s">
        <v>1095</v>
      </c>
      <c r="D11" s="396" t="s">
        <v>1051</v>
      </c>
      <c r="E11" s="542"/>
      <c r="K11" s="406"/>
    </row>
    <row r="12" spans="1:11">
      <c r="B12" s="19">
        <v>5</v>
      </c>
      <c r="C12" s="19" t="s">
        <v>1095</v>
      </c>
      <c r="D12" s="396" t="s">
        <v>1051</v>
      </c>
      <c r="E12" s="542"/>
    </row>
    <row r="13" spans="1:11">
      <c r="B13" s="19">
        <v>6</v>
      </c>
      <c r="C13" s="19" t="s">
        <v>858</v>
      </c>
      <c r="D13" s="396">
        <v>402408.94169999997</v>
      </c>
      <c r="E13" s="542"/>
    </row>
    <row r="14" spans="1:11">
      <c r="B14" s="19">
        <v>7</v>
      </c>
      <c r="C14" s="19" t="s">
        <v>1095</v>
      </c>
      <c r="D14" s="396" t="s">
        <v>1051</v>
      </c>
      <c r="E14" s="542"/>
    </row>
    <row r="15" spans="1:11">
      <c r="B15" s="19">
        <v>8</v>
      </c>
      <c r="C15" s="19" t="s">
        <v>1095</v>
      </c>
      <c r="D15" s="396" t="s">
        <v>1051</v>
      </c>
      <c r="E15" s="542"/>
    </row>
    <row r="16" spans="1:11" ht="45.75" customHeight="1">
      <c r="B16" s="19">
        <v>11</v>
      </c>
      <c r="C16" s="454" t="s">
        <v>1096</v>
      </c>
      <c r="D16" s="396">
        <v>4441076.1615200005</v>
      </c>
      <c r="E16" s="546"/>
    </row>
    <row r="17" spans="2:5">
      <c r="B17" s="545" t="s">
        <v>1100</v>
      </c>
      <c r="C17" s="544"/>
      <c r="D17" s="544"/>
      <c r="E17" s="544"/>
    </row>
    <row r="18" spans="2:5" ht="82.5" customHeight="1">
      <c r="B18" s="19">
        <v>12</v>
      </c>
      <c r="C18" s="154" t="s">
        <v>1101</v>
      </c>
      <c r="D18" s="396">
        <v>712041.66667999991</v>
      </c>
      <c r="E18" s="541"/>
    </row>
    <row r="19" spans="2:5" ht="83.25" customHeight="1">
      <c r="B19" s="19" t="s">
        <v>1104</v>
      </c>
      <c r="C19" s="154" t="s">
        <v>1102</v>
      </c>
      <c r="D19" s="396"/>
      <c r="E19" s="542"/>
    </row>
    <row r="20" spans="2:5" ht="85.5" customHeight="1">
      <c r="B20" s="19" t="s">
        <v>1105</v>
      </c>
      <c r="C20" s="407" t="s">
        <v>1103</v>
      </c>
      <c r="D20" s="396"/>
      <c r="E20" s="542"/>
    </row>
    <row r="21" spans="2:5" ht="68.25" customHeight="1">
      <c r="B21" s="408" t="s">
        <v>1106</v>
      </c>
      <c r="C21" s="409" t="s">
        <v>1107</v>
      </c>
      <c r="D21" s="410"/>
      <c r="E21" s="542"/>
    </row>
    <row r="22" spans="2:5" ht="43.5">
      <c r="B22" s="408">
        <v>13</v>
      </c>
      <c r="C22" s="409" t="s">
        <v>1108</v>
      </c>
      <c r="D22" s="410"/>
      <c r="E22" s="542"/>
    </row>
    <row r="23" spans="2:5" ht="43.5">
      <c r="B23" s="19" t="s">
        <v>645</v>
      </c>
      <c r="C23" s="409" t="s">
        <v>1109</v>
      </c>
      <c r="D23" s="396"/>
      <c r="E23" s="542"/>
    </row>
    <row r="24" spans="2:5" ht="43.5">
      <c r="B24" s="19">
        <v>14</v>
      </c>
      <c r="C24" s="409" t="s">
        <v>1110</v>
      </c>
      <c r="D24" s="396">
        <v>0</v>
      </c>
      <c r="E24" s="542"/>
    </row>
    <row r="25" spans="2:5">
      <c r="B25" s="19">
        <v>15</v>
      </c>
      <c r="C25" s="19" t="s">
        <v>1095</v>
      </c>
      <c r="D25" s="396"/>
      <c r="E25" s="542"/>
    </row>
    <row r="26" spans="2:5">
      <c r="B26" s="19">
        <v>16</v>
      </c>
      <c r="C26" s="19" t="s">
        <v>1095</v>
      </c>
      <c r="D26" s="396"/>
      <c r="E26" s="546"/>
    </row>
    <row r="27" spans="2:5" ht="29">
      <c r="B27" s="19">
        <v>17</v>
      </c>
      <c r="C27" s="409" t="s">
        <v>1111</v>
      </c>
      <c r="D27" s="396">
        <v>712041.66667999991</v>
      </c>
      <c r="E27" s="541"/>
    </row>
    <row r="28" spans="2:5">
      <c r="B28" s="19" t="s">
        <v>311</v>
      </c>
      <c r="C28" s="154" t="s">
        <v>1112</v>
      </c>
      <c r="D28" s="396">
        <v>712041.66667999991</v>
      </c>
      <c r="E28" s="542"/>
    </row>
    <row r="29" spans="2:5">
      <c r="B29" s="545" t="s">
        <v>1113</v>
      </c>
      <c r="C29" s="544"/>
      <c r="D29" s="544"/>
      <c r="E29" s="544"/>
    </row>
    <row r="30" spans="2:5" ht="29">
      <c r="B30" s="19">
        <v>18</v>
      </c>
      <c r="C30" s="154" t="s">
        <v>1114</v>
      </c>
      <c r="D30" s="396">
        <v>5153117.8282000003</v>
      </c>
      <c r="E30" s="541"/>
    </row>
    <row r="31" spans="2:5" ht="43.5">
      <c r="B31" s="19">
        <v>19</v>
      </c>
      <c r="C31" s="154" t="s">
        <v>1115</v>
      </c>
      <c r="D31" s="396">
        <v>0</v>
      </c>
      <c r="E31" s="542"/>
    </row>
    <row r="32" spans="2:5" ht="29">
      <c r="B32" s="19">
        <v>20</v>
      </c>
      <c r="C32" s="154" t="s">
        <v>1116</v>
      </c>
      <c r="D32" s="396">
        <v>20166060.199000001</v>
      </c>
      <c r="E32" s="542"/>
    </row>
    <row r="33" spans="2:5">
      <c r="B33" s="19">
        <v>21</v>
      </c>
      <c r="C33" s="19" t="s">
        <v>1095</v>
      </c>
      <c r="D33" s="396"/>
      <c r="E33" s="542"/>
    </row>
    <row r="34" spans="2:5" ht="29">
      <c r="B34" s="19">
        <v>22</v>
      </c>
      <c r="C34" s="154" t="s">
        <v>1117</v>
      </c>
      <c r="D34" s="396">
        <v>25319178.027200002</v>
      </c>
      <c r="E34" s="542"/>
    </row>
    <row r="35" spans="2:5">
      <c r="B35" s="19" t="s">
        <v>320</v>
      </c>
      <c r="C35" s="19" t="s">
        <v>1118</v>
      </c>
      <c r="D35" s="396">
        <v>4441076.1615200005</v>
      </c>
      <c r="E35" s="542"/>
    </row>
    <row r="36" spans="2:5">
      <c r="B36" s="545" t="s">
        <v>1119</v>
      </c>
      <c r="C36" s="544"/>
      <c r="D36" s="544"/>
      <c r="E36" s="544"/>
    </row>
    <row r="37" spans="2:5">
      <c r="B37" s="19">
        <v>23</v>
      </c>
      <c r="C37" s="19" t="s">
        <v>1120</v>
      </c>
      <c r="D37" s="396">
        <v>18188574.735544998</v>
      </c>
      <c r="E37" s="541"/>
    </row>
    <row r="38" spans="2:5">
      <c r="B38" s="19">
        <v>24</v>
      </c>
      <c r="C38" s="19" t="s">
        <v>1121</v>
      </c>
      <c r="D38" s="396">
        <v>35233548.784189999</v>
      </c>
      <c r="E38" s="542"/>
    </row>
    <row r="39" spans="2:5">
      <c r="B39" s="545" t="s">
        <v>1123</v>
      </c>
      <c r="C39" s="544"/>
      <c r="D39" s="544"/>
      <c r="E39" s="544"/>
    </row>
    <row r="40" spans="2:5" ht="29">
      <c r="B40" s="19">
        <v>25</v>
      </c>
      <c r="C40" s="154" t="s">
        <v>1122</v>
      </c>
      <c r="D40" s="397">
        <v>1.3920374958088404</v>
      </c>
      <c r="E40" s="541"/>
    </row>
    <row r="41" spans="2:5">
      <c r="B41" s="19" t="s">
        <v>785</v>
      </c>
      <c r="C41" s="19" t="s">
        <v>1124</v>
      </c>
      <c r="D41" s="397">
        <v>0.24416845333356624</v>
      </c>
      <c r="E41" s="542"/>
    </row>
    <row r="42" spans="2:5" ht="29">
      <c r="B42" s="19">
        <v>26</v>
      </c>
      <c r="C42" s="154" t="s">
        <v>1135</v>
      </c>
      <c r="D42" s="397">
        <v>0.7186099300494313</v>
      </c>
      <c r="E42" s="542"/>
    </row>
    <row r="43" spans="2:5">
      <c r="B43" s="19" t="s">
        <v>349</v>
      </c>
      <c r="C43" s="19" t="s">
        <v>1124</v>
      </c>
      <c r="D43" s="397">
        <v>0.12604680240194258</v>
      </c>
      <c r="E43" s="542"/>
    </row>
    <row r="44" spans="2:5" ht="43.5">
      <c r="B44" s="19">
        <v>27</v>
      </c>
      <c r="C44" s="154" t="s">
        <v>1134</v>
      </c>
      <c r="D44" s="397">
        <v>0.19977745769815111</v>
      </c>
      <c r="E44" s="542"/>
    </row>
    <row r="45" spans="2:5">
      <c r="B45" s="19">
        <v>28</v>
      </c>
      <c r="C45" s="19" t="s">
        <v>1133</v>
      </c>
      <c r="D45" s="397">
        <v>0.14809</v>
      </c>
      <c r="E45" s="542"/>
    </row>
    <row r="46" spans="2:5">
      <c r="B46" s="19">
        <v>29</v>
      </c>
      <c r="C46" s="19" t="s">
        <v>1132</v>
      </c>
      <c r="D46" s="397">
        <v>2.4999999999999998E-2</v>
      </c>
      <c r="E46" s="542"/>
    </row>
    <row r="47" spans="2:5">
      <c r="B47" s="19">
        <v>30</v>
      </c>
      <c r="C47" s="19" t="s">
        <v>1131</v>
      </c>
      <c r="D47" s="397">
        <v>2.4999999999999998E-2</v>
      </c>
      <c r="E47" s="542"/>
    </row>
    <row r="48" spans="2:5" ht="18" customHeight="1">
      <c r="B48" s="19">
        <v>31</v>
      </c>
      <c r="C48" s="154" t="s">
        <v>1129</v>
      </c>
      <c r="D48" s="455">
        <v>3.2923229775104032E-3</v>
      </c>
      <c r="E48" s="542"/>
    </row>
    <row r="49" spans="2:5" ht="50.25" customHeight="1">
      <c r="B49" s="19" t="s">
        <v>1125</v>
      </c>
      <c r="C49" s="154" t="s">
        <v>1130</v>
      </c>
      <c r="D49" s="411">
        <v>0</v>
      </c>
      <c r="E49" s="542"/>
    </row>
    <row r="50" spans="2:5">
      <c r="B50" s="456" t="s">
        <v>1126</v>
      </c>
      <c r="C50" s="412"/>
      <c r="D50" s="412"/>
      <c r="E50" s="542"/>
    </row>
    <row r="51" spans="2:5" ht="43.5">
      <c r="B51" s="408" t="s">
        <v>1127</v>
      </c>
      <c r="C51" s="154" t="s">
        <v>1128</v>
      </c>
      <c r="D51" s="396">
        <v>0</v>
      </c>
      <c r="E51" s="542"/>
    </row>
  </sheetData>
  <mergeCells count="11">
    <mergeCell ref="E40:E51"/>
    <mergeCell ref="B7:E7"/>
    <mergeCell ref="B17:E17"/>
    <mergeCell ref="B29:E29"/>
    <mergeCell ref="B36:E36"/>
    <mergeCell ref="B39:E39"/>
    <mergeCell ref="E8:E16"/>
    <mergeCell ref="E18:E26"/>
    <mergeCell ref="E27:E28"/>
    <mergeCell ref="E30:E35"/>
    <mergeCell ref="E37:E38"/>
  </mergeCells>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832E8-CA80-4283-A2CE-C239F3234D19}">
  <dimension ref="B2:D17"/>
  <sheetViews>
    <sheetView workbookViewId="0">
      <selection activeCell="B2" sqref="B2"/>
    </sheetView>
  </sheetViews>
  <sheetFormatPr defaultColWidth="9.1796875" defaultRowHeight="14.5"/>
  <cols>
    <col min="3" max="3" width="34.453125" bestFit="1" customWidth="1"/>
    <col min="4" max="4" width="27.453125" customWidth="1"/>
  </cols>
  <sheetData>
    <row r="2" spans="2:4" ht="18.5">
      <c r="B2" s="151" t="s">
        <v>600</v>
      </c>
      <c r="C2" s="152"/>
      <c r="D2" s="147"/>
    </row>
    <row r="3" spans="2:4">
      <c r="B3" t="s">
        <v>1049</v>
      </c>
      <c r="C3" s="152"/>
      <c r="D3" s="147"/>
    </row>
    <row r="4" spans="2:4" ht="18.5">
      <c r="B4" s="151"/>
      <c r="C4" s="152"/>
      <c r="D4" s="147"/>
    </row>
    <row r="5" spans="2:4">
      <c r="D5" s="350" t="s">
        <v>2</v>
      </c>
    </row>
    <row r="6" spans="2:4" ht="29.25" customHeight="1">
      <c r="B6" s="154"/>
      <c r="C6" s="149"/>
      <c r="D6" s="352" t="s">
        <v>601</v>
      </c>
    </row>
    <row r="7" spans="2:4" ht="15" customHeight="1">
      <c r="B7" s="154"/>
      <c r="C7" s="145" t="s">
        <v>602</v>
      </c>
      <c r="D7" s="148"/>
    </row>
    <row r="8" spans="2:4" ht="15" customHeight="1">
      <c r="B8" s="155">
        <v>1</v>
      </c>
      <c r="C8" s="146" t="s">
        <v>603</v>
      </c>
      <c r="D8" s="167">
        <v>630157.61563000001</v>
      </c>
    </row>
    <row r="9" spans="2:4" ht="15" customHeight="1">
      <c r="B9" s="155">
        <v>2</v>
      </c>
      <c r="C9" s="146" t="s">
        <v>604</v>
      </c>
      <c r="D9" s="167">
        <v>542.49789499999997</v>
      </c>
    </row>
    <row r="10" spans="2:4" ht="15" customHeight="1">
      <c r="B10" s="155">
        <v>3</v>
      </c>
      <c r="C10" s="146" t="s">
        <v>605</v>
      </c>
      <c r="D10" s="167"/>
    </row>
    <row r="11" spans="2:4" ht="15" customHeight="1">
      <c r="B11" s="155">
        <v>4</v>
      </c>
      <c r="C11" s="146" t="s">
        <v>606</v>
      </c>
      <c r="D11" s="167"/>
    </row>
    <row r="12" spans="2:4" ht="15" customHeight="1">
      <c r="B12" s="155"/>
      <c r="C12" s="150" t="s">
        <v>607</v>
      </c>
      <c r="D12" s="148"/>
    </row>
    <row r="13" spans="2:4" ht="15" customHeight="1">
      <c r="B13" s="155">
        <v>5</v>
      </c>
      <c r="C13" s="156" t="s">
        <v>608</v>
      </c>
      <c r="D13" s="167">
        <v>0</v>
      </c>
    </row>
    <row r="14" spans="2:4" ht="15" customHeight="1">
      <c r="B14" s="155">
        <v>6</v>
      </c>
      <c r="C14" s="156" t="s">
        <v>609</v>
      </c>
      <c r="D14" s="167">
        <v>0</v>
      </c>
    </row>
    <row r="15" spans="2:4" ht="15" customHeight="1">
      <c r="B15" s="155">
        <v>7</v>
      </c>
      <c r="C15" s="156" t="s">
        <v>610</v>
      </c>
      <c r="D15" s="167">
        <v>0</v>
      </c>
    </row>
    <row r="16" spans="2:4" ht="15" customHeight="1">
      <c r="B16" s="155">
        <v>8</v>
      </c>
      <c r="C16" s="149" t="s">
        <v>611</v>
      </c>
      <c r="D16" s="167">
        <v>0</v>
      </c>
    </row>
    <row r="17" spans="2:4" ht="15" customHeight="1">
      <c r="B17" s="155">
        <v>9</v>
      </c>
      <c r="C17" s="150" t="s">
        <v>38</v>
      </c>
      <c r="D17" s="153">
        <v>630700.11352499994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A45C1-2CBE-4087-B5BA-D15B10E9E313}">
  <dimension ref="B2:G13"/>
  <sheetViews>
    <sheetView workbookViewId="0">
      <selection activeCell="B2" sqref="B2"/>
    </sheetView>
  </sheetViews>
  <sheetFormatPr defaultColWidth="8.7265625" defaultRowHeight="14.5"/>
  <cols>
    <col min="2" max="2" width="13.7265625" customWidth="1"/>
    <col min="3" max="3" width="11.81640625" customWidth="1"/>
    <col min="4" max="4" width="14.453125" customWidth="1"/>
    <col min="5" max="5" width="17.7265625" customWidth="1"/>
    <col min="6" max="8" width="13.7265625" customWidth="1"/>
  </cols>
  <sheetData>
    <row r="2" spans="2:7" ht="18.5">
      <c r="B2" s="151" t="s">
        <v>1219</v>
      </c>
    </row>
    <row r="3" spans="2:7">
      <c r="B3" t="s">
        <v>1049</v>
      </c>
    </row>
    <row r="5" spans="2:7">
      <c r="B5" s="680" t="s">
        <v>1162</v>
      </c>
      <c r="C5" s="681"/>
      <c r="D5" s="19" t="s">
        <v>2</v>
      </c>
      <c r="E5" s="19" t="s">
        <v>3</v>
      </c>
      <c r="F5" s="19" t="s">
        <v>4</v>
      </c>
      <c r="G5" s="19" t="s">
        <v>39</v>
      </c>
    </row>
    <row r="6" spans="2:7" ht="38.25" customHeight="1">
      <c r="B6" s="682"/>
      <c r="C6" s="683"/>
      <c r="D6" s="686" t="s">
        <v>1220</v>
      </c>
      <c r="E6" s="687"/>
      <c r="F6" s="688" t="s">
        <v>1163</v>
      </c>
      <c r="G6" s="689"/>
    </row>
    <row r="7" spans="2:7" ht="33" customHeight="1">
      <c r="B7" s="684"/>
      <c r="C7" s="685"/>
      <c r="D7" s="154" t="s">
        <v>1164</v>
      </c>
      <c r="E7" s="154" t="s">
        <v>1165</v>
      </c>
      <c r="F7" s="154" t="s">
        <v>1164</v>
      </c>
      <c r="G7" s="154" t="s">
        <v>1165</v>
      </c>
    </row>
    <row r="8" spans="2:7" ht="30" customHeight="1">
      <c r="B8" s="19">
        <v>1</v>
      </c>
      <c r="C8" s="34" t="s">
        <v>1172</v>
      </c>
      <c r="D8" s="396">
        <v>77388</v>
      </c>
      <c r="E8" s="396">
        <v>178946.37999999998</v>
      </c>
      <c r="F8" s="396">
        <v>-117500</v>
      </c>
      <c r="G8" s="396">
        <v>-142000</v>
      </c>
    </row>
    <row r="9" spans="2:7" ht="30" customHeight="1">
      <c r="B9" s="19">
        <v>2</v>
      </c>
      <c r="C9" s="154" t="s">
        <v>1166</v>
      </c>
      <c r="D9" s="396">
        <v>-77388</v>
      </c>
      <c r="E9" s="396">
        <v>-178946.37999999998</v>
      </c>
      <c r="F9" s="396">
        <v>-105410</v>
      </c>
      <c r="G9" s="396">
        <v>-72000</v>
      </c>
    </row>
    <row r="10" spans="2:7" ht="15" customHeight="1">
      <c r="B10" s="19">
        <v>3</v>
      </c>
      <c r="C10" s="154" t="s">
        <v>1167</v>
      </c>
      <c r="D10" s="396">
        <v>-20325</v>
      </c>
      <c r="E10" s="396">
        <v>-33625.541899999989</v>
      </c>
      <c r="F10" s="19"/>
      <c r="G10" s="19"/>
    </row>
    <row r="11" spans="2:7" ht="15" customHeight="1">
      <c r="B11" s="19">
        <v>4</v>
      </c>
      <c r="C11" s="154" t="s">
        <v>1168</v>
      </c>
      <c r="D11" s="396">
        <v>35818</v>
      </c>
      <c r="E11" s="396">
        <v>69914.945500000002</v>
      </c>
      <c r="F11" s="19"/>
      <c r="G11" s="19"/>
    </row>
    <row r="12" spans="2:7" ht="30" customHeight="1">
      <c r="B12" s="19">
        <v>5</v>
      </c>
      <c r="C12" s="154" t="s">
        <v>1169</v>
      </c>
      <c r="D12" s="396">
        <v>60988</v>
      </c>
      <c r="E12" s="396">
        <v>129763.97140000001</v>
      </c>
      <c r="F12" s="19"/>
      <c r="G12" s="19"/>
    </row>
    <row r="13" spans="2:7" ht="30" customHeight="1">
      <c r="B13" s="19">
        <v>6</v>
      </c>
      <c r="C13" s="154" t="s">
        <v>1170</v>
      </c>
      <c r="D13" s="396">
        <v>-60988</v>
      </c>
      <c r="E13" s="396">
        <v>-129763.97140000001</v>
      </c>
      <c r="F13" s="19"/>
      <c r="G13" s="19"/>
    </row>
  </sheetData>
  <mergeCells count="3">
    <mergeCell ref="B5:C7"/>
    <mergeCell ref="D6:E6"/>
    <mergeCell ref="F6:G6"/>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1EE0F-F04D-4BFF-8D8A-705F240DA2DF}">
  <dimension ref="B2:H32"/>
  <sheetViews>
    <sheetView zoomScaleNormal="100" workbookViewId="0">
      <selection activeCell="B2" sqref="B2"/>
    </sheetView>
  </sheetViews>
  <sheetFormatPr defaultColWidth="9.1796875" defaultRowHeight="14.5"/>
  <cols>
    <col min="2" max="2" width="9.453125" bestFit="1" customWidth="1"/>
    <col min="3" max="3" width="84.453125" bestFit="1" customWidth="1"/>
    <col min="4" max="8" width="19.7265625" customWidth="1"/>
  </cols>
  <sheetData>
    <row r="2" spans="2:8" ht="18.5">
      <c r="B2" s="503" t="s">
        <v>1232</v>
      </c>
      <c r="C2" s="157"/>
      <c r="D2" s="158"/>
      <c r="E2" s="157"/>
      <c r="F2" s="157"/>
      <c r="G2" s="157"/>
      <c r="H2" s="157"/>
    </row>
    <row r="3" spans="2:8">
      <c r="B3" t="s">
        <v>1049</v>
      </c>
      <c r="C3" s="157"/>
      <c r="D3" s="157"/>
      <c r="E3" s="157"/>
      <c r="F3" s="157"/>
      <c r="G3" s="157"/>
      <c r="H3" s="157"/>
    </row>
    <row r="4" spans="2:8">
      <c r="C4" s="157"/>
      <c r="D4" s="157"/>
      <c r="E4" s="157"/>
      <c r="F4" s="157"/>
      <c r="G4" s="394"/>
      <c r="H4" s="394"/>
    </row>
    <row r="5" spans="2:8">
      <c r="C5" s="157"/>
      <c r="D5" s="157"/>
      <c r="E5" s="157"/>
      <c r="F5" s="157"/>
      <c r="G5" s="157"/>
      <c r="H5" s="157"/>
    </row>
    <row r="6" spans="2:8">
      <c r="B6" s="690" t="s">
        <v>612</v>
      </c>
      <c r="C6" s="691"/>
      <c r="D6" s="159" t="s">
        <v>2</v>
      </c>
      <c r="E6" s="159" t="s">
        <v>3</v>
      </c>
      <c r="F6" s="159" t="s">
        <v>4</v>
      </c>
      <c r="G6" s="159" t="s">
        <v>39</v>
      </c>
      <c r="H6" s="160" t="s">
        <v>40</v>
      </c>
    </row>
    <row r="7" spans="2:8">
      <c r="B7" s="692"/>
      <c r="C7" s="693"/>
      <c r="D7" s="694" t="s">
        <v>613</v>
      </c>
      <c r="E7" s="695"/>
      <c r="F7" s="696"/>
      <c r="G7" s="697" t="s">
        <v>614</v>
      </c>
      <c r="H7" s="697" t="s">
        <v>623</v>
      </c>
    </row>
    <row r="8" spans="2:8">
      <c r="B8" s="692"/>
      <c r="C8" s="693"/>
      <c r="D8" s="161" t="s">
        <v>615</v>
      </c>
      <c r="E8" s="161" t="s">
        <v>616</v>
      </c>
      <c r="F8" s="161" t="s">
        <v>617</v>
      </c>
      <c r="G8" s="698"/>
      <c r="H8" s="698"/>
    </row>
    <row r="9" spans="2:8">
      <c r="B9" s="684"/>
      <c r="C9" s="685"/>
      <c r="D9" s="166" t="s">
        <v>1044</v>
      </c>
      <c r="E9" s="166" t="s">
        <v>1045</v>
      </c>
      <c r="F9" s="166" t="s">
        <v>1046</v>
      </c>
      <c r="G9" s="336" t="s">
        <v>1047</v>
      </c>
      <c r="H9" s="336" t="s">
        <v>1048</v>
      </c>
    </row>
    <row r="10" spans="2:8" ht="15" customHeight="1">
      <c r="B10" s="334">
        <v>1</v>
      </c>
      <c r="C10" s="333" t="s">
        <v>618</v>
      </c>
      <c r="D10" s="167">
        <v>1267189.2642699999</v>
      </c>
      <c r="E10" s="167">
        <v>1582899.33115</v>
      </c>
      <c r="F10" s="167">
        <v>1740163.78327</v>
      </c>
      <c r="G10" s="167">
        <v>229512.61893439997</v>
      </c>
      <c r="H10" s="167">
        <v>2868907.7366799996</v>
      </c>
    </row>
    <row r="11" spans="2:8" ht="15" customHeight="1">
      <c r="B11" s="334">
        <v>2</v>
      </c>
      <c r="C11" s="335" t="s">
        <v>619</v>
      </c>
      <c r="D11" s="167">
        <v>0</v>
      </c>
      <c r="E11" s="167">
        <v>0</v>
      </c>
      <c r="F11" s="167">
        <v>0</v>
      </c>
      <c r="G11" s="167">
        <v>0</v>
      </c>
      <c r="H11" s="167">
        <v>0</v>
      </c>
    </row>
    <row r="12" spans="2:8" ht="15" customHeight="1">
      <c r="B12" s="161" t="s">
        <v>166</v>
      </c>
      <c r="C12" s="162" t="s">
        <v>620</v>
      </c>
      <c r="D12" s="167">
        <v>0</v>
      </c>
      <c r="E12" s="167">
        <v>0</v>
      </c>
      <c r="F12" s="167">
        <v>0</v>
      </c>
      <c r="G12" s="163"/>
      <c r="H12" s="164"/>
    </row>
    <row r="13" spans="2:8" ht="15" customHeight="1">
      <c r="B13" s="161" t="s">
        <v>559</v>
      </c>
      <c r="C13" s="162" t="s">
        <v>621</v>
      </c>
      <c r="D13" s="167">
        <v>0</v>
      </c>
      <c r="E13" s="167">
        <v>0</v>
      </c>
      <c r="F13" s="167">
        <v>0</v>
      </c>
      <c r="G13" s="163"/>
      <c r="H13" s="165"/>
    </row>
    <row r="14" spans="2:8" ht="15" customHeight="1">
      <c r="B14" s="332">
        <v>3</v>
      </c>
      <c r="C14" s="333" t="s">
        <v>622</v>
      </c>
      <c r="D14" s="167">
        <v>0</v>
      </c>
      <c r="E14" s="167">
        <v>0</v>
      </c>
      <c r="F14" s="167">
        <v>0</v>
      </c>
      <c r="G14" s="167">
        <v>0</v>
      </c>
      <c r="H14" s="167">
        <v>0</v>
      </c>
    </row>
    <row r="17" spans="6:6">
      <c r="F17" s="395"/>
    </row>
    <row r="28" spans="6:6">
      <c r="F28" s="234"/>
    </row>
    <row r="32" spans="6:6">
      <c r="F32" s="234"/>
    </row>
  </sheetData>
  <mergeCells count="4">
    <mergeCell ref="B6:C9"/>
    <mergeCell ref="D7:F7"/>
    <mergeCell ref="G7:G8"/>
    <mergeCell ref="H7:H8"/>
  </mergeCells>
  <pageMargins left="0.7" right="0.7" top="0.75" bottom="0.75" header="0.3" footer="0.3"/>
  <ignoredErrors>
    <ignoredError sqref="D9:H9"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38716-985F-4C37-990C-6FE7FE2C47F9}">
  <dimension ref="B2:I28"/>
  <sheetViews>
    <sheetView workbookViewId="0">
      <selection activeCell="L25" sqref="L25"/>
    </sheetView>
  </sheetViews>
  <sheetFormatPr defaultColWidth="9.1796875" defaultRowHeight="14.5"/>
  <cols>
    <col min="5" max="5" width="54" customWidth="1"/>
    <col min="6" max="9" width="19.7265625" customWidth="1"/>
  </cols>
  <sheetData>
    <row r="2" spans="2:9" ht="18.5">
      <c r="B2" s="177" t="s">
        <v>1221</v>
      </c>
      <c r="F2" s="175" t="s">
        <v>624</v>
      </c>
      <c r="G2" s="175" t="s">
        <v>625</v>
      </c>
      <c r="I2" s="175" t="s">
        <v>626</v>
      </c>
    </row>
    <row r="3" spans="2:9">
      <c r="B3" t="s">
        <v>1049</v>
      </c>
    </row>
    <row r="4" spans="2:9">
      <c r="F4" s="169" t="s">
        <v>2</v>
      </c>
      <c r="G4" s="169" t="s">
        <v>3</v>
      </c>
      <c r="H4" s="169" t="s">
        <v>4</v>
      </c>
      <c r="I4" s="169" t="s">
        <v>39</v>
      </c>
    </row>
    <row r="5" spans="2:9" ht="29">
      <c r="C5" s="699"/>
      <c r="D5" s="699"/>
      <c r="E5" s="699"/>
      <c r="F5" s="346" t="s">
        <v>627</v>
      </c>
      <c r="G5" s="346" t="s">
        <v>628</v>
      </c>
      <c r="H5" s="346" t="s">
        <v>629</v>
      </c>
      <c r="I5" s="346" t="s">
        <v>630</v>
      </c>
    </row>
    <row r="6" spans="2:9" ht="15" customHeight="1">
      <c r="B6" s="169">
        <v>1</v>
      </c>
      <c r="C6" s="534" t="s">
        <v>631</v>
      </c>
      <c r="D6" s="535"/>
      <c r="E6" s="168" t="s">
        <v>632</v>
      </c>
      <c r="F6" s="173">
        <v>9</v>
      </c>
      <c r="G6" s="173">
        <v>3</v>
      </c>
      <c r="H6" s="173">
        <v>0</v>
      </c>
      <c r="I6" s="173">
        <v>11</v>
      </c>
    </row>
    <row r="7" spans="2:9" ht="15" customHeight="1">
      <c r="B7" s="169">
        <v>2</v>
      </c>
      <c r="C7" s="536"/>
      <c r="D7" s="537"/>
      <c r="E7" s="168" t="s">
        <v>633</v>
      </c>
      <c r="F7" s="173">
        <v>4752</v>
      </c>
      <c r="G7" s="173">
        <v>16205</v>
      </c>
      <c r="H7" s="173">
        <v>0</v>
      </c>
      <c r="I7" s="173">
        <v>14953</v>
      </c>
    </row>
    <row r="8" spans="2:9" ht="15" customHeight="1">
      <c r="B8" s="169">
        <v>3</v>
      </c>
      <c r="C8" s="536"/>
      <c r="D8" s="537"/>
      <c r="E8" s="170" t="s">
        <v>634</v>
      </c>
      <c r="F8" s="173">
        <v>4752</v>
      </c>
      <c r="G8" s="173">
        <v>16205</v>
      </c>
      <c r="H8" s="173">
        <v>0</v>
      </c>
      <c r="I8" s="173">
        <v>14953</v>
      </c>
    </row>
    <row r="9" spans="2:9" ht="15" customHeight="1">
      <c r="B9" s="169">
        <v>4</v>
      </c>
      <c r="C9" s="536"/>
      <c r="D9" s="537"/>
      <c r="E9" s="170" t="s">
        <v>635</v>
      </c>
      <c r="F9" s="174"/>
      <c r="G9" s="174"/>
      <c r="H9" s="174"/>
      <c r="I9" s="174"/>
    </row>
    <row r="10" spans="2:9" ht="15" customHeight="1">
      <c r="B10" s="169" t="s">
        <v>636</v>
      </c>
      <c r="C10" s="536"/>
      <c r="D10" s="537"/>
      <c r="E10" s="171" t="s">
        <v>637</v>
      </c>
      <c r="F10" s="173">
        <v>0</v>
      </c>
      <c r="G10" s="173">
        <v>0</v>
      </c>
      <c r="H10" s="173">
        <v>0</v>
      </c>
      <c r="I10" s="173">
        <v>0</v>
      </c>
    </row>
    <row r="11" spans="2:9" ht="15" customHeight="1">
      <c r="B11" s="169">
        <v>5</v>
      </c>
      <c r="C11" s="536"/>
      <c r="D11" s="537"/>
      <c r="E11" s="171" t="s">
        <v>638</v>
      </c>
      <c r="F11" s="173">
        <v>0</v>
      </c>
      <c r="G11" s="173">
        <v>0</v>
      </c>
      <c r="H11" s="173">
        <v>0</v>
      </c>
      <c r="I11" s="173">
        <v>0</v>
      </c>
    </row>
    <row r="12" spans="2:9" ht="15" customHeight="1">
      <c r="B12" s="169" t="s">
        <v>639</v>
      </c>
      <c r="C12" s="536"/>
      <c r="D12" s="537"/>
      <c r="E12" s="170" t="s">
        <v>640</v>
      </c>
      <c r="F12" s="173">
        <v>0</v>
      </c>
      <c r="G12" s="173">
        <v>0</v>
      </c>
      <c r="H12" s="173">
        <v>0</v>
      </c>
      <c r="I12" s="173">
        <v>0</v>
      </c>
    </row>
    <row r="13" spans="2:9" ht="15" customHeight="1">
      <c r="B13" s="169">
        <v>6</v>
      </c>
      <c r="C13" s="536"/>
      <c r="D13" s="537"/>
      <c r="E13" s="170" t="s">
        <v>635</v>
      </c>
      <c r="F13" s="174"/>
      <c r="G13" s="174"/>
      <c r="H13" s="174"/>
      <c r="I13" s="174"/>
    </row>
    <row r="14" spans="2:9" ht="15" customHeight="1">
      <c r="B14" s="169">
        <v>7</v>
      </c>
      <c r="C14" s="536"/>
      <c r="D14" s="537"/>
      <c r="E14" s="170" t="s">
        <v>641</v>
      </c>
      <c r="F14" s="173">
        <v>0</v>
      </c>
      <c r="G14" s="173">
        <v>0</v>
      </c>
      <c r="H14" s="173">
        <v>0</v>
      </c>
      <c r="I14" s="173">
        <v>0</v>
      </c>
    </row>
    <row r="15" spans="2:9" ht="15" customHeight="1">
      <c r="B15" s="169">
        <v>8</v>
      </c>
      <c r="C15" s="538"/>
      <c r="D15" s="539"/>
      <c r="E15" s="170" t="s">
        <v>635</v>
      </c>
      <c r="F15" s="174"/>
      <c r="G15" s="174"/>
      <c r="H15" s="174"/>
      <c r="I15" s="174"/>
    </row>
    <row r="16" spans="2:9" ht="15" customHeight="1">
      <c r="B16" s="169">
        <v>9</v>
      </c>
      <c r="C16" s="700" t="s">
        <v>642</v>
      </c>
      <c r="D16" s="700"/>
      <c r="E16" s="168" t="s">
        <v>632</v>
      </c>
      <c r="F16" s="173"/>
      <c r="G16" s="173"/>
      <c r="H16" s="173"/>
      <c r="I16" s="173">
        <v>0</v>
      </c>
    </row>
    <row r="17" spans="2:9" ht="15" customHeight="1">
      <c r="B17" s="169">
        <v>10</v>
      </c>
      <c r="C17" s="700"/>
      <c r="D17" s="700"/>
      <c r="E17" s="168" t="s">
        <v>643</v>
      </c>
      <c r="F17" s="173">
        <v>0</v>
      </c>
      <c r="G17" s="173">
        <v>0</v>
      </c>
      <c r="H17" s="173">
        <v>0</v>
      </c>
      <c r="I17" s="173">
        <v>0</v>
      </c>
    </row>
    <row r="18" spans="2:9" ht="15" customHeight="1">
      <c r="B18" s="169">
        <v>11</v>
      </c>
      <c r="C18" s="700"/>
      <c r="D18" s="700"/>
      <c r="E18" s="170" t="s">
        <v>634</v>
      </c>
      <c r="F18" s="173">
        <v>0</v>
      </c>
      <c r="G18" s="173">
        <v>0</v>
      </c>
      <c r="H18" s="173">
        <v>0</v>
      </c>
      <c r="I18" s="173">
        <v>0</v>
      </c>
    </row>
    <row r="19" spans="2:9" ht="15" customHeight="1">
      <c r="B19" s="169">
        <v>12</v>
      </c>
      <c r="C19" s="700"/>
      <c r="D19" s="700"/>
      <c r="E19" s="172" t="s">
        <v>644</v>
      </c>
      <c r="F19" s="173">
        <v>0</v>
      </c>
      <c r="G19" s="173">
        <v>0</v>
      </c>
      <c r="H19" s="173">
        <v>0</v>
      </c>
      <c r="I19" s="173">
        <v>0</v>
      </c>
    </row>
    <row r="20" spans="2:9" ht="15" customHeight="1">
      <c r="B20" s="169" t="s">
        <v>645</v>
      </c>
      <c r="C20" s="700"/>
      <c r="D20" s="700"/>
      <c r="E20" s="171" t="s">
        <v>637</v>
      </c>
      <c r="F20" s="173">
        <v>0</v>
      </c>
      <c r="G20" s="173">
        <v>0</v>
      </c>
      <c r="H20" s="173">
        <v>0</v>
      </c>
      <c r="I20" s="173">
        <v>0</v>
      </c>
    </row>
    <row r="21" spans="2:9" ht="15" customHeight="1">
      <c r="B21" s="169" t="s">
        <v>646</v>
      </c>
      <c r="C21" s="700"/>
      <c r="D21" s="700"/>
      <c r="E21" s="172" t="s">
        <v>644</v>
      </c>
      <c r="F21" s="173">
        <v>0</v>
      </c>
      <c r="G21" s="173">
        <v>0</v>
      </c>
      <c r="H21" s="173">
        <v>0</v>
      </c>
      <c r="I21" s="173">
        <v>0</v>
      </c>
    </row>
    <row r="22" spans="2:9" ht="15" customHeight="1">
      <c r="B22" s="169" t="s">
        <v>647</v>
      </c>
      <c r="C22" s="700"/>
      <c r="D22" s="700"/>
      <c r="E22" s="171" t="s">
        <v>638</v>
      </c>
      <c r="F22" s="173">
        <v>0</v>
      </c>
      <c r="G22" s="173">
        <v>0</v>
      </c>
      <c r="H22" s="173">
        <v>0</v>
      </c>
      <c r="I22" s="173">
        <v>0</v>
      </c>
    </row>
    <row r="23" spans="2:9" ht="15" customHeight="1">
      <c r="B23" s="169" t="s">
        <v>648</v>
      </c>
      <c r="C23" s="700"/>
      <c r="D23" s="700"/>
      <c r="E23" s="172" t="s">
        <v>644</v>
      </c>
      <c r="F23" s="173">
        <v>0</v>
      </c>
      <c r="G23" s="173">
        <v>0</v>
      </c>
      <c r="H23" s="173">
        <v>0</v>
      </c>
      <c r="I23" s="173">
        <v>0</v>
      </c>
    </row>
    <row r="24" spans="2:9" ht="15" customHeight="1">
      <c r="B24" s="169" t="s">
        <v>649</v>
      </c>
      <c r="C24" s="700"/>
      <c r="D24" s="700"/>
      <c r="E24" s="170" t="s">
        <v>640</v>
      </c>
      <c r="F24" s="173">
        <v>0</v>
      </c>
      <c r="G24" s="173">
        <v>0</v>
      </c>
      <c r="H24" s="173">
        <v>0</v>
      </c>
      <c r="I24" s="173">
        <v>0</v>
      </c>
    </row>
    <row r="25" spans="2:9" ht="15" customHeight="1">
      <c r="B25" s="169" t="s">
        <v>650</v>
      </c>
      <c r="C25" s="700"/>
      <c r="D25" s="700"/>
      <c r="E25" s="172" t="s">
        <v>644</v>
      </c>
      <c r="F25" s="173">
        <v>0</v>
      </c>
      <c r="G25" s="173">
        <v>0</v>
      </c>
      <c r="H25" s="173">
        <v>0</v>
      </c>
      <c r="I25" s="173">
        <v>0</v>
      </c>
    </row>
    <row r="26" spans="2:9" ht="15" customHeight="1">
      <c r="B26" s="169">
        <v>15</v>
      </c>
      <c r="C26" s="700"/>
      <c r="D26" s="700"/>
      <c r="E26" s="170" t="s">
        <v>641</v>
      </c>
      <c r="F26" s="173">
        <v>0</v>
      </c>
      <c r="G26" s="173">
        <v>0</v>
      </c>
      <c r="H26" s="173">
        <v>0</v>
      </c>
      <c r="I26" s="173">
        <v>0</v>
      </c>
    </row>
    <row r="27" spans="2:9" ht="15" customHeight="1">
      <c r="B27" s="169">
        <v>16</v>
      </c>
      <c r="C27" s="700"/>
      <c r="D27" s="700"/>
      <c r="E27" s="172" t="s">
        <v>644</v>
      </c>
      <c r="F27" s="173">
        <v>0</v>
      </c>
      <c r="G27" s="173">
        <v>0</v>
      </c>
      <c r="H27" s="173">
        <v>0</v>
      </c>
      <c r="I27" s="173">
        <v>0</v>
      </c>
    </row>
    <row r="28" spans="2:9" ht="15" customHeight="1">
      <c r="B28" s="169">
        <v>17</v>
      </c>
      <c r="C28" s="699" t="s">
        <v>651</v>
      </c>
      <c r="D28" s="699"/>
      <c r="E28" s="699"/>
      <c r="F28" s="176">
        <v>4752</v>
      </c>
      <c r="G28" s="176">
        <v>16205</v>
      </c>
      <c r="H28" s="176">
        <v>0</v>
      </c>
      <c r="I28" s="176">
        <v>14953</v>
      </c>
    </row>
  </sheetData>
  <mergeCells count="4">
    <mergeCell ref="C5:E5"/>
    <mergeCell ref="C6:D15"/>
    <mergeCell ref="C16:D27"/>
    <mergeCell ref="C28:E28"/>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17B63-85EE-406F-B9AE-32C5DD06D390}">
  <dimension ref="B2:M23"/>
  <sheetViews>
    <sheetView workbookViewId="0">
      <selection activeCell="K25" sqref="K25"/>
    </sheetView>
  </sheetViews>
  <sheetFormatPr defaultColWidth="9.1796875" defaultRowHeight="14.5"/>
  <cols>
    <col min="2" max="2" width="9.26953125" bestFit="1" customWidth="1"/>
    <col min="3" max="3" width="50.453125" customWidth="1"/>
    <col min="4" max="10" width="15.7265625" customWidth="1"/>
    <col min="11" max="11" width="17.26953125" customWidth="1"/>
    <col min="12" max="13" width="15.7265625" customWidth="1"/>
  </cols>
  <sheetData>
    <row r="2" spans="2:13" ht="18.5">
      <c r="B2" s="177" t="s">
        <v>1222</v>
      </c>
    </row>
    <row r="3" spans="2:13">
      <c r="B3" t="s">
        <v>1049</v>
      </c>
      <c r="C3" s="179"/>
      <c r="D3" s="179"/>
      <c r="E3" s="179"/>
      <c r="F3" s="179"/>
      <c r="G3" s="180"/>
      <c r="H3" s="180"/>
      <c r="I3" s="180"/>
      <c r="J3" s="180"/>
      <c r="K3" s="180"/>
      <c r="L3" s="180"/>
      <c r="M3" s="180"/>
    </row>
    <row r="4" spans="2:13" ht="15" thickBot="1">
      <c r="D4" s="181" t="s">
        <v>652</v>
      </c>
      <c r="E4" s="181" t="s">
        <v>3</v>
      </c>
      <c r="F4" s="181" t="s">
        <v>4</v>
      </c>
      <c r="G4" s="181" t="s">
        <v>39</v>
      </c>
      <c r="H4" s="181" t="s">
        <v>40</v>
      </c>
      <c r="I4" s="181" t="s">
        <v>99</v>
      </c>
      <c r="J4" s="181" t="s">
        <v>100</v>
      </c>
      <c r="K4" s="181" t="s">
        <v>144</v>
      </c>
      <c r="L4" s="181" t="s">
        <v>421</v>
      </c>
      <c r="M4" s="181" t="s">
        <v>422</v>
      </c>
    </row>
    <row r="5" spans="2:13">
      <c r="C5" s="183"/>
      <c r="D5" s="701" t="s">
        <v>653</v>
      </c>
      <c r="E5" s="702"/>
      <c r="F5" s="703"/>
      <c r="G5" s="704" t="s">
        <v>654</v>
      </c>
      <c r="H5" s="705"/>
      <c r="I5" s="705"/>
      <c r="J5" s="705"/>
      <c r="K5" s="705"/>
      <c r="L5" s="706"/>
      <c r="M5" s="184"/>
    </row>
    <row r="6" spans="2:13" ht="44" thickBot="1">
      <c r="D6" s="185" t="s">
        <v>627</v>
      </c>
      <c r="E6" s="186" t="s">
        <v>655</v>
      </c>
      <c r="F6" s="187" t="s">
        <v>670</v>
      </c>
      <c r="G6" s="185" t="s">
        <v>667</v>
      </c>
      <c r="H6" s="186" t="s">
        <v>668</v>
      </c>
      <c r="I6" s="186" t="s">
        <v>656</v>
      </c>
      <c r="J6" s="186" t="s">
        <v>669</v>
      </c>
      <c r="K6" s="186" t="s">
        <v>657</v>
      </c>
      <c r="L6" s="187" t="s">
        <v>658</v>
      </c>
      <c r="M6" s="188" t="s">
        <v>659</v>
      </c>
    </row>
    <row r="7" spans="2:13">
      <c r="B7" s="189">
        <v>1</v>
      </c>
      <c r="C7" s="362" t="s">
        <v>660</v>
      </c>
      <c r="D7" s="363"/>
      <c r="E7" s="364"/>
      <c r="F7" s="365"/>
      <c r="G7" s="366"/>
      <c r="H7" s="364"/>
      <c r="I7" s="367"/>
      <c r="J7" s="364"/>
      <c r="K7" s="367"/>
      <c r="L7" s="368"/>
      <c r="M7" s="369"/>
    </row>
    <row r="8" spans="2:13">
      <c r="B8" s="190">
        <v>2</v>
      </c>
      <c r="C8" s="370" t="s">
        <v>661</v>
      </c>
      <c r="D8" s="371">
        <v>9</v>
      </c>
      <c r="E8" s="372">
        <v>3</v>
      </c>
      <c r="F8" s="373">
        <v>12</v>
      </c>
      <c r="G8" s="374"/>
      <c r="H8" s="375"/>
      <c r="I8" s="376"/>
      <c r="J8" s="375"/>
      <c r="K8" s="376"/>
      <c r="L8" s="377"/>
      <c r="M8" s="378"/>
    </row>
    <row r="9" spans="2:13">
      <c r="B9" s="190">
        <v>3</v>
      </c>
      <c r="C9" s="379" t="s">
        <v>662</v>
      </c>
      <c r="D9" s="380"/>
      <c r="E9" s="375"/>
      <c r="F9" s="377"/>
      <c r="G9" s="381"/>
      <c r="H9" s="382"/>
      <c r="I9" s="383"/>
      <c r="J9" s="382"/>
      <c r="K9" s="383"/>
      <c r="L9" s="384"/>
      <c r="M9" s="378"/>
    </row>
    <row r="10" spans="2:13">
      <c r="B10" s="190">
        <v>4</v>
      </c>
      <c r="C10" s="379" t="s">
        <v>663</v>
      </c>
      <c r="D10" s="380"/>
      <c r="E10" s="375"/>
      <c r="F10" s="377"/>
      <c r="G10" s="381"/>
      <c r="H10" s="382">
        <v>3</v>
      </c>
      <c r="I10" s="383">
        <v>2</v>
      </c>
      <c r="J10" s="382"/>
      <c r="K10" s="383">
        <v>6</v>
      </c>
      <c r="L10" s="384"/>
      <c r="M10" s="378">
        <f>3+2+6</f>
        <v>11</v>
      </c>
    </row>
    <row r="11" spans="2:13">
      <c r="B11" s="190">
        <v>5</v>
      </c>
      <c r="C11" s="385" t="s">
        <v>664</v>
      </c>
      <c r="D11" s="386">
        <v>4752</v>
      </c>
      <c r="E11" s="372">
        <v>16205</v>
      </c>
      <c r="F11" s="373">
        <v>20957</v>
      </c>
      <c r="G11" s="386">
        <v>0</v>
      </c>
      <c r="H11" s="372">
        <v>4729</v>
      </c>
      <c r="I11" s="387">
        <v>2329</v>
      </c>
      <c r="J11" s="372">
        <v>0</v>
      </c>
      <c r="K11" s="387">
        <v>7895</v>
      </c>
      <c r="L11" s="373" t="s">
        <v>1051</v>
      </c>
      <c r="M11" s="378">
        <v>14953</v>
      </c>
    </row>
    <row r="12" spans="2:13">
      <c r="B12" s="190">
        <v>6</v>
      </c>
      <c r="C12" s="370" t="s">
        <v>665</v>
      </c>
      <c r="D12" s="386">
        <v>0</v>
      </c>
      <c r="E12" s="372">
        <v>0</v>
      </c>
      <c r="F12" s="373">
        <v>0</v>
      </c>
      <c r="G12" s="386">
        <v>0</v>
      </c>
      <c r="H12" s="372">
        <v>0</v>
      </c>
      <c r="I12" s="387">
        <v>0</v>
      </c>
      <c r="J12" s="372">
        <v>0</v>
      </c>
      <c r="K12" s="387">
        <v>0</v>
      </c>
      <c r="L12" s="373" t="s">
        <v>1051</v>
      </c>
      <c r="M12" s="378">
        <v>0</v>
      </c>
    </row>
    <row r="13" spans="2:13" ht="15" thickBot="1">
      <c r="B13" s="191">
        <v>7</v>
      </c>
      <c r="C13" s="388" t="s">
        <v>666</v>
      </c>
      <c r="D13" s="389">
        <v>4752</v>
      </c>
      <c r="E13" s="390">
        <v>16205</v>
      </c>
      <c r="F13" s="391">
        <v>20957</v>
      </c>
      <c r="G13" s="389">
        <v>0</v>
      </c>
      <c r="H13" s="390">
        <v>4729</v>
      </c>
      <c r="I13" s="392">
        <v>2329</v>
      </c>
      <c r="J13" s="390">
        <v>0</v>
      </c>
      <c r="K13" s="392">
        <v>7895</v>
      </c>
      <c r="L13" s="391" t="s">
        <v>1051</v>
      </c>
      <c r="M13" s="393">
        <v>14953</v>
      </c>
    </row>
    <row r="15" spans="2:13" ht="29">
      <c r="D15" s="182" t="s">
        <v>624</v>
      </c>
      <c r="E15" s="182" t="s">
        <v>625</v>
      </c>
      <c r="F15" s="182"/>
      <c r="G15" s="182"/>
      <c r="H15" s="178" t="s">
        <v>626</v>
      </c>
    </row>
    <row r="23" spans="7:7">
      <c r="G23" s="301"/>
    </row>
  </sheetData>
  <mergeCells count="2">
    <mergeCell ref="D5:F5"/>
    <mergeCell ref="G5:L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9B26-79DD-4BA2-8D1D-30FA359AB131}">
  <dimension ref="B2:K19"/>
  <sheetViews>
    <sheetView zoomScaleNormal="100" workbookViewId="0">
      <selection activeCell="L12" sqref="L12"/>
    </sheetView>
  </sheetViews>
  <sheetFormatPr defaultColWidth="9.1796875" defaultRowHeight="14.5"/>
  <cols>
    <col min="3" max="3" width="76.81640625" bestFit="1" customWidth="1"/>
    <col min="4" max="11" width="15.7265625" customWidth="1"/>
  </cols>
  <sheetData>
    <row r="2" spans="2:11" ht="18.5">
      <c r="B2" s="504" t="s">
        <v>671</v>
      </c>
      <c r="D2" s="193"/>
      <c r="E2" s="196"/>
      <c r="F2" s="196"/>
      <c r="G2" s="196"/>
      <c r="H2" s="196"/>
      <c r="I2" s="196"/>
      <c r="J2" s="196"/>
      <c r="K2" s="196"/>
    </row>
    <row r="3" spans="2:11">
      <c r="B3" t="s">
        <v>1049</v>
      </c>
      <c r="C3" s="209"/>
      <c r="D3" s="192"/>
      <c r="E3" s="192"/>
      <c r="F3" s="192"/>
      <c r="G3" s="192"/>
      <c r="H3" s="192"/>
      <c r="I3" s="192"/>
      <c r="J3" s="192"/>
      <c r="K3" s="210"/>
    </row>
    <row r="4" spans="2:11">
      <c r="B4" s="210"/>
      <c r="C4" s="209"/>
      <c r="D4" s="192"/>
      <c r="E4" s="192"/>
      <c r="F4" s="192"/>
      <c r="G4" s="192"/>
      <c r="H4" s="192"/>
      <c r="I4" s="192"/>
      <c r="J4" s="192"/>
      <c r="K4" s="210"/>
    </row>
    <row r="5" spans="2:11" ht="14.5" customHeight="1">
      <c r="B5" s="210"/>
      <c r="C5" s="447"/>
      <c r="D5" s="707" t="s">
        <v>672</v>
      </c>
      <c r="E5" s="708"/>
      <c r="F5" s="709" t="s">
        <v>673</v>
      </c>
      <c r="G5" s="710"/>
      <c r="H5" s="707" t="s">
        <v>674</v>
      </c>
      <c r="I5" s="708"/>
      <c r="J5" s="709" t="s">
        <v>675</v>
      </c>
      <c r="K5" s="710"/>
    </row>
    <row r="6" spans="2:11" ht="87">
      <c r="B6" s="210"/>
      <c r="C6" s="210"/>
      <c r="D6" s="194"/>
      <c r="E6" s="226" t="s">
        <v>676</v>
      </c>
      <c r="F6" s="194"/>
      <c r="G6" s="226" t="s">
        <v>676</v>
      </c>
      <c r="H6" s="194"/>
      <c r="I6" s="226" t="s">
        <v>677</v>
      </c>
      <c r="J6" s="195"/>
      <c r="K6" s="226" t="s">
        <v>677</v>
      </c>
    </row>
    <row r="7" spans="2:11">
      <c r="B7" s="210"/>
      <c r="C7" s="196"/>
      <c r="D7" s="223" t="s">
        <v>438</v>
      </c>
      <c r="E7" s="223" t="s">
        <v>442</v>
      </c>
      <c r="F7" s="223" t="s">
        <v>444</v>
      </c>
      <c r="G7" s="223" t="s">
        <v>1076</v>
      </c>
      <c r="H7" s="223" t="s">
        <v>448</v>
      </c>
      <c r="I7" s="223" t="s">
        <v>452</v>
      </c>
      <c r="J7" s="223" t="s">
        <v>454</v>
      </c>
      <c r="K7" s="223" t="s">
        <v>456</v>
      </c>
    </row>
    <row r="8" spans="2:11" ht="15" customHeight="1">
      <c r="B8" s="224" t="s">
        <v>438</v>
      </c>
      <c r="C8" s="197" t="s">
        <v>678</v>
      </c>
      <c r="D8" s="200">
        <v>1195876.5729</v>
      </c>
      <c r="E8" s="200">
        <v>1194754.0059</v>
      </c>
      <c r="F8" s="201"/>
      <c r="G8" s="201"/>
      <c r="H8" s="200">
        <v>30910743.426890001</v>
      </c>
      <c r="I8" s="200">
        <v>6197054.8121000007</v>
      </c>
      <c r="J8" s="202"/>
      <c r="K8" s="201"/>
    </row>
    <row r="9" spans="2:11" ht="15" customHeight="1">
      <c r="B9" s="223" t="s">
        <v>440</v>
      </c>
      <c r="C9" s="308" t="s">
        <v>689</v>
      </c>
      <c r="D9" s="200">
        <v>1122.567</v>
      </c>
      <c r="E9" s="200"/>
      <c r="F9" s="201"/>
      <c r="G9" s="201"/>
      <c r="H9" s="200">
        <v>7133241.2067900002</v>
      </c>
      <c r="I9" s="200"/>
      <c r="J9" s="202"/>
      <c r="K9" s="201"/>
    </row>
    <row r="10" spans="2:11" ht="15" customHeight="1">
      <c r="B10" s="223" t="s">
        <v>442</v>
      </c>
      <c r="C10" s="198" t="s">
        <v>598</v>
      </c>
      <c r="D10" s="200">
        <v>0</v>
      </c>
      <c r="E10" s="200"/>
      <c r="F10" s="200"/>
      <c r="G10" s="200"/>
      <c r="H10" s="200">
        <v>1022424.465</v>
      </c>
      <c r="I10" s="200"/>
      <c r="J10" s="200">
        <v>1022424.465</v>
      </c>
      <c r="K10" s="200"/>
    </row>
    <row r="11" spans="2:11" ht="15" customHeight="1">
      <c r="B11" s="223" t="s">
        <v>444</v>
      </c>
      <c r="C11" s="198" t="s">
        <v>455</v>
      </c>
      <c r="D11" s="200">
        <v>1194754.0059</v>
      </c>
      <c r="E11" s="200">
        <v>1194754.0059</v>
      </c>
      <c r="F11" s="200">
        <v>1194754.0059</v>
      </c>
      <c r="G11" s="200">
        <v>1194754.0059</v>
      </c>
      <c r="H11" s="200">
        <v>6197054.8121000007</v>
      </c>
      <c r="I11" s="200">
        <v>6197054.8121000007</v>
      </c>
      <c r="J11" s="200">
        <v>6197054.8121000007</v>
      </c>
      <c r="K11" s="200">
        <v>6197054.8121000007</v>
      </c>
    </row>
    <row r="12" spans="2:11" ht="15" customHeight="1">
      <c r="B12" s="223" t="s">
        <v>446</v>
      </c>
      <c r="C12" s="199" t="s">
        <v>679</v>
      </c>
      <c r="D12" s="200">
        <v>1194754.0059</v>
      </c>
      <c r="E12" s="200">
        <v>1194754.0059</v>
      </c>
      <c r="F12" s="200">
        <v>1194754.0059</v>
      </c>
      <c r="G12" s="200">
        <v>1194754.0059</v>
      </c>
      <c r="H12" s="200">
        <v>5884083</v>
      </c>
      <c r="I12" s="200">
        <v>5884083</v>
      </c>
      <c r="J12" s="200">
        <v>5884083</v>
      </c>
      <c r="K12" s="200">
        <v>5884083</v>
      </c>
    </row>
    <row r="13" spans="2:11" ht="15" customHeight="1">
      <c r="B13" s="223" t="s">
        <v>448</v>
      </c>
      <c r="C13" s="199" t="s">
        <v>680</v>
      </c>
      <c r="D13" s="200"/>
      <c r="E13" s="200"/>
      <c r="F13" s="200"/>
      <c r="G13" s="200"/>
      <c r="H13" s="200"/>
      <c r="I13" s="200"/>
      <c r="J13" s="200"/>
      <c r="K13" s="200"/>
    </row>
    <row r="14" spans="2:11" ht="15" customHeight="1">
      <c r="B14" s="223" t="s">
        <v>450</v>
      </c>
      <c r="C14" s="199" t="s">
        <v>681</v>
      </c>
      <c r="D14" s="200"/>
      <c r="E14" s="200"/>
      <c r="F14" s="200"/>
      <c r="G14" s="200"/>
      <c r="H14" s="200">
        <v>0</v>
      </c>
      <c r="I14" s="200">
        <v>0</v>
      </c>
      <c r="J14" s="200">
        <v>0</v>
      </c>
      <c r="K14" s="200">
        <v>0</v>
      </c>
    </row>
    <row r="15" spans="2:11" ht="15" customHeight="1">
      <c r="B15" s="223" t="s">
        <v>452</v>
      </c>
      <c r="C15" s="199" t="s">
        <v>682</v>
      </c>
      <c r="D15" s="200">
        <v>1194754.0059</v>
      </c>
      <c r="E15" s="200">
        <v>1194754.0059</v>
      </c>
      <c r="F15" s="200">
        <v>1194754.0059</v>
      </c>
      <c r="G15" s="200">
        <v>1194754.0059</v>
      </c>
      <c r="H15" s="200">
        <v>6197054.5880000005</v>
      </c>
      <c r="I15" s="200">
        <v>6197054.5880000005</v>
      </c>
      <c r="J15" s="200">
        <v>6197054.5880000005</v>
      </c>
      <c r="K15" s="200">
        <v>6197054.5880000005</v>
      </c>
    </row>
    <row r="16" spans="2:11" ht="15" customHeight="1">
      <c r="B16" s="223" t="s">
        <v>454</v>
      </c>
      <c r="C16" s="199" t="s">
        <v>683</v>
      </c>
      <c r="D16" s="200"/>
      <c r="E16" s="200"/>
      <c r="F16" s="200"/>
      <c r="G16" s="200"/>
      <c r="H16" s="200"/>
      <c r="I16" s="200"/>
      <c r="J16" s="200"/>
      <c r="K16" s="200"/>
    </row>
    <row r="17" spans="2:11">
      <c r="B17" s="223">
        <v>100</v>
      </c>
      <c r="C17" s="199" t="s">
        <v>690</v>
      </c>
      <c r="D17" s="200"/>
      <c r="E17" s="200"/>
      <c r="F17" s="201"/>
      <c r="G17" s="201"/>
      <c r="H17" s="200">
        <v>12732306.055</v>
      </c>
      <c r="I17" s="200"/>
      <c r="J17" s="202"/>
      <c r="K17" s="201"/>
    </row>
    <row r="18" spans="2:11">
      <c r="B18" s="223">
        <v>110</v>
      </c>
      <c r="C18" s="199" t="s">
        <v>1021</v>
      </c>
      <c r="D18" s="200"/>
      <c r="E18" s="200"/>
      <c r="F18" s="201"/>
      <c r="G18" s="201"/>
      <c r="H18" s="200">
        <v>2682452.605</v>
      </c>
      <c r="I18" s="200"/>
      <c r="J18" s="202"/>
      <c r="K18" s="201"/>
    </row>
    <row r="19" spans="2:11">
      <c r="B19" s="223" t="s">
        <v>458</v>
      </c>
      <c r="C19" s="198" t="s">
        <v>115</v>
      </c>
      <c r="D19" s="200"/>
      <c r="E19" s="200"/>
      <c r="F19" s="203"/>
      <c r="G19" s="203"/>
      <c r="H19" s="200">
        <v>3825716.8879999998</v>
      </c>
      <c r="I19" s="200"/>
      <c r="J19" s="204"/>
      <c r="K19" s="203"/>
    </row>
  </sheetData>
  <mergeCells count="4">
    <mergeCell ref="D5:E5"/>
    <mergeCell ref="F5:G5"/>
    <mergeCell ref="H5:I5"/>
    <mergeCell ref="J5:K5"/>
  </mergeCells>
  <pageMargins left="0.7" right="0.7" top="0.75" bottom="0.75" header="0.3" footer="0.3"/>
  <pageSetup paperSize="9" orientation="portrait" r:id="rId1"/>
  <ignoredErrors>
    <ignoredError sqref="B8:B19 D7:K7"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5F260-6A42-4A56-B16E-95ECC7F8D340}">
  <dimension ref="B2:I22"/>
  <sheetViews>
    <sheetView zoomScaleNormal="100" workbookViewId="0">
      <selection activeCell="B2" sqref="B2"/>
    </sheetView>
  </sheetViews>
  <sheetFormatPr defaultColWidth="9.1796875" defaultRowHeight="14.5"/>
  <cols>
    <col min="3" max="3" width="91.453125" customWidth="1"/>
    <col min="4" max="8" width="19.7265625" customWidth="1"/>
    <col min="9" max="9" width="17.81640625" customWidth="1"/>
  </cols>
  <sheetData>
    <row r="2" spans="2:9" ht="18.5">
      <c r="B2" s="504" t="s">
        <v>684</v>
      </c>
      <c r="D2" s="206"/>
      <c r="E2" s="206"/>
      <c r="F2" s="206"/>
      <c r="G2" s="206"/>
      <c r="H2" s="206"/>
    </row>
    <row r="3" spans="2:9">
      <c r="B3" t="s">
        <v>1049</v>
      </c>
      <c r="C3" s="205"/>
      <c r="D3" s="206"/>
      <c r="E3" s="206"/>
      <c r="F3" s="206"/>
      <c r="G3" s="206"/>
      <c r="H3" s="206"/>
    </row>
    <row r="4" spans="2:9">
      <c r="B4" s="209"/>
      <c r="C4" s="209"/>
      <c r="D4" s="192"/>
      <c r="E4" s="192"/>
      <c r="F4" s="192"/>
      <c r="G4" s="192"/>
      <c r="H4" s="192"/>
    </row>
    <row r="5" spans="2:9">
      <c r="B5" s="211"/>
      <c r="C5" s="212"/>
      <c r="D5" s="707" t="s">
        <v>685</v>
      </c>
      <c r="E5" s="711"/>
      <c r="F5" s="681"/>
      <c r="G5" s="707" t="s">
        <v>686</v>
      </c>
      <c r="H5" s="714"/>
      <c r="I5" s="548"/>
    </row>
    <row r="6" spans="2:9">
      <c r="B6" s="211"/>
      <c r="C6" s="212"/>
      <c r="D6" s="712"/>
      <c r="E6" s="713"/>
      <c r="F6" s="683"/>
      <c r="G6" s="707" t="s">
        <v>687</v>
      </c>
      <c r="H6" s="708"/>
      <c r="I6" s="715" t="s">
        <v>1024</v>
      </c>
    </row>
    <row r="7" spans="2:9" ht="72.5">
      <c r="B7" s="210"/>
      <c r="C7" s="213"/>
      <c r="D7" s="214"/>
      <c r="E7" s="226" t="s">
        <v>1022</v>
      </c>
      <c r="F7" s="226" t="s">
        <v>1025</v>
      </c>
      <c r="G7" s="215"/>
      <c r="H7" s="226" t="s">
        <v>677</v>
      </c>
      <c r="I7" s="716"/>
    </row>
    <row r="8" spans="2:9">
      <c r="B8" s="210"/>
      <c r="C8" s="213"/>
      <c r="D8" s="223" t="s">
        <v>438</v>
      </c>
      <c r="E8" s="223" t="s">
        <v>442</v>
      </c>
      <c r="F8" s="223" t="s">
        <v>1023</v>
      </c>
      <c r="G8" s="223" t="s">
        <v>444</v>
      </c>
      <c r="H8" s="223" t="s">
        <v>448</v>
      </c>
      <c r="I8" s="310" t="s">
        <v>450</v>
      </c>
    </row>
    <row r="9" spans="2:9" ht="15" customHeight="1">
      <c r="B9" s="224" t="s">
        <v>459</v>
      </c>
      <c r="C9" s="216" t="s">
        <v>688</v>
      </c>
      <c r="D9" s="219">
        <v>0</v>
      </c>
      <c r="E9" s="219">
        <v>0</v>
      </c>
      <c r="F9" s="219">
        <v>0</v>
      </c>
      <c r="G9" s="219">
        <v>0</v>
      </c>
      <c r="H9" s="219">
        <v>0</v>
      </c>
      <c r="I9" s="311">
        <v>19144991.59457</v>
      </c>
    </row>
    <row r="10" spans="2:9" ht="15" customHeight="1">
      <c r="B10" s="223" t="s">
        <v>460</v>
      </c>
      <c r="C10" s="217" t="s">
        <v>689</v>
      </c>
      <c r="D10" s="208">
        <v>0</v>
      </c>
      <c r="E10" s="208">
        <v>0</v>
      </c>
      <c r="F10" s="208">
        <v>0</v>
      </c>
      <c r="G10" s="208">
        <v>0</v>
      </c>
      <c r="H10" s="208">
        <v>0</v>
      </c>
      <c r="I10" s="311">
        <v>0</v>
      </c>
    </row>
    <row r="11" spans="2:9" ht="15" customHeight="1">
      <c r="B11" s="223" t="s">
        <v>461</v>
      </c>
      <c r="C11" s="217" t="s">
        <v>598</v>
      </c>
      <c r="D11" s="208">
        <v>0</v>
      </c>
      <c r="E11" s="208">
        <v>0</v>
      </c>
      <c r="F11" s="208">
        <v>0</v>
      </c>
      <c r="G11" s="208">
        <v>0</v>
      </c>
      <c r="H11" s="208">
        <v>0</v>
      </c>
      <c r="I11" s="311">
        <v>256112.25096</v>
      </c>
    </row>
    <row r="12" spans="2:9" ht="15" customHeight="1">
      <c r="B12" s="223" t="s">
        <v>462</v>
      </c>
      <c r="C12" s="217" t="s">
        <v>455</v>
      </c>
      <c r="D12" s="208">
        <v>0</v>
      </c>
      <c r="E12" s="208">
        <v>0</v>
      </c>
      <c r="F12" s="208">
        <v>0</v>
      </c>
      <c r="G12" s="208">
        <v>0</v>
      </c>
      <c r="H12" s="208">
        <v>0</v>
      </c>
      <c r="I12" s="311">
        <v>13772.75524</v>
      </c>
    </row>
    <row r="13" spans="2:9" ht="15" customHeight="1">
      <c r="B13" s="223" t="s">
        <v>463</v>
      </c>
      <c r="C13" s="218" t="s">
        <v>679</v>
      </c>
      <c r="D13" s="208">
        <v>0</v>
      </c>
      <c r="E13" s="208">
        <v>0</v>
      </c>
      <c r="F13" s="208">
        <v>0</v>
      </c>
      <c r="G13" s="208">
        <v>0</v>
      </c>
      <c r="H13" s="208">
        <v>0</v>
      </c>
      <c r="I13" s="311">
        <v>0</v>
      </c>
    </row>
    <row r="14" spans="2:9" ht="15" customHeight="1">
      <c r="B14" s="223" t="s">
        <v>464</v>
      </c>
      <c r="C14" s="218" t="s">
        <v>680</v>
      </c>
      <c r="D14" s="208">
        <v>0</v>
      </c>
      <c r="E14" s="208">
        <v>0</v>
      </c>
      <c r="F14" s="208">
        <v>0</v>
      </c>
      <c r="G14" s="208">
        <v>0</v>
      </c>
      <c r="H14" s="208">
        <v>0</v>
      </c>
      <c r="I14" s="311">
        <v>0</v>
      </c>
    </row>
    <row r="15" spans="2:9" ht="15" customHeight="1">
      <c r="B15" s="223" t="s">
        <v>465</v>
      </c>
      <c r="C15" s="218" t="s">
        <v>681</v>
      </c>
      <c r="D15" s="208">
        <v>0</v>
      </c>
      <c r="E15" s="208">
        <v>0</v>
      </c>
      <c r="F15" s="208">
        <v>0</v>
      </c>
      <c r="G15" s="208">
        <v>0</v>
      </c>
      <c r="H15" s="208">
        <v>0</v>
      </c>
      <c r="I15" s="311">
        <v>0</v>
      </c>
    </row>
    <row r="16" spans="2:9" ht="15" customHeight="1">
      <c r="B16" s="223" t="s">
        <v>466</v>
      </c>
      <c r="C16" s="218" t="s">
        <v>682</v>
      </c>
      <c r="D16" s="208">
        <v>0</v>
      </c>
      <c r="E16" s="208">
        <v>0</v>
      </c>
      <c r="F16" s="208">
        <v>0</v>
      </c>
      <c r="G16" s="208">
        <v>0</v>
      </c>
      <c r="H16" s="208">
        <v>0</v>
      </c>
      <c r="I16" s="311">
        <v>12317.31899</v>
      </c>
    </row>
    <row r="17" spans="2:9" ht="15" customHeight="1">
      <c r="B17" s="223" t="s">
        <v>467</v>
      </c>
      <c r="C17" s="218" t="s">
        <v>683</v>
      </c>
      <c r="D17" s="208">
        <v>0</v>
      </c>
      <c r="E17" s="208">
        <v>0</v>
      </c>
      <c r="F17" s="208">
        <v>0</v>
      </c>
      <c r="G17" s="208">
        <v>0</v>
      </c>
      <c r="H17" s="208">
        <v>0</v>
      </c>
      <c r="I17" s="311">
        <v>1455.43625</v>
      </c>
    </row>
    <row r="18" spans="2:9" ht="15" customHeight="1">
      <c r="B18" s="223" t="s">
        <v>468</v>
      </c>
      <c r="C18" s="217" t="s">
        <v>690</v>
      </c>
      <c r="D18" s="208">
        <v>0</v>
      </c>
      <c r="E18" s="208">
        <v>0</v>
      </c>
      <c r="F18" s="208">
        <v>0</v>
      </c>
      <c r="G18" s="208">
        <v>0</v>
      </c>
      <c r="H18" s="208">
        <v>0</v>
      </c>
      <c r="I18" s="311">
        <v>131316.76068000001</v>
      </c>
    </row>
    <row r="19" spans="2:9" ht="15" customHeight="1">
      <c r="B19" s="223" t="s">
        <v>691</v>
      </c>
      <c r="C19" s="217" t="s">
        <v>692</v>
      </c>
      <c r="D19" s="208">
        <v>0</v>
      </c>
      <c r="E19" s="208">
        <v>0</v>
      </c>
      <c r="F19" s="208">
        <v>0</v>
      </c>
      <c r="G19" s="208">
        <v>0</v>
      </c>
      <c r="H19" s="208">
        <v>0</v>
      </c>
      <c r="I19" s="311">
        <v>18743789.827689998</v>
      </c>
    </row>
    <row r="20" spans="2:9" ht="29">
      <c r="B20" s="224" t="s">
        <v>693</v>
      </c>
      <c r="C20" s="216" t="s">
        <v>694</v>
      </c>
      <c r="D20" s="219">
        <v>0</v>
      </c>
      <c r="E20" s="219">
        <v>0</v>
      </c>
      <c r="F20" s="219">
        <v>0</v>
      </c>
      <c r="G20" s="219">
        <v>0</v>
      </c>
      <c r="H20" s="219">
        <v>0</v>
      </c>
      <c r="I20" s="311">
        <v>0</v>
      </c>
    </row>
    <row r="21" spans="2:9" ht="29">
      <c r="B21" s="224">
        <v>241</v>
      </c>
      <c r="C21" s="216" t="s">
        <v>695</v>
      </c>
      <c r="D21" s="220"/>
      <c r="E21" s="220"/>
      <c r="F21" s="220"/>
      <c r="G21" s="219">
        <v>0</v>
      </c>
      <c r="H21" s="219">
        <v>0</v>
      </c>
      <c r="I21" s="313"/>
    </row>
    <row r="22" spans="2:9">
      <c r="B22" s="224">
        <v>250</v>
      </c>
      <c r="C22" s="225" t="s">
        <v>696</v>
      </c>
      <c r="D22" s="219">
        <v>1195876.5729</v>
      </c>
      <c r="E22" s="219">
        <v>1195876.5729</v>
      </c>
      <c r="F22" s="219">
        <v>1195876.5729</v>
      </c>
      <c r="G22" s="309"/>
      <c r="H22" s="309"/>
      <c r="I22" s="314"/>
    </row>
  </sheetData>
  <mergeCells count="4">
    <mergeCell ref="D5:F6"/>
    <mergeCell ref="G5:I5"/>
    <mergeCell ref="G6:H6"/>
    <mergeCell ref="I6:I7"/>
  </mergeCells>
  <pageMargins left="0.7" right="0.7" top="0.75" bottom="0.75" header="0.3" footer="0.3"/>
  <pageSetup paperSize="9" orientation="portrait" r:id="rId1"/>
  <ignoredErrors>
    <ignoredError sqref="B9:B22 D8:I8"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806DD-A105-44CA-B8E4-AE612B3AEFFC}">
  <dimension ref="B2:H24"/>
  <sheetViews>
    <sheetView zoomScaleNormal="100" workbookViewId="0">
      <selection activeCell="C4" sqref="C4"/>
    </sheetView>
  </sheetViews>
  <sheetFormatPr defaultColWidth="9.1796875" defaultRowHeight="14.5"/>
  <cols>
    <col min="2" max="2" width="10.453125" customWidth="1"/>
    <col min="3" max="3" width="66.1796875" customWidth="1"/>
    <col min="4" max="6" width="30.7265625" customWidth="1"/>
    <col min="7" max="7" width="20.1796875" customWidth="1"/>
    <col min="8" max="8" width="27.7265625" customWidth="1"/>
  </cols>
  <sheetData>
    <row r="2" spans="2:8" ht="18.5">
      <c r="B2" s="505" t="s">
        <v>1223</v>
      </c>
      <c r="D2" s="193"/>
      <c r="E2" s="193"/>
      <c r="F2" s="193"/>
    </row>
    <row r="3" spans="2:8">
      <c r="B3" t="s">
        <v>1049</v>
      </c>
      <c r="D3" s="193"/>
      <c r="E3" s="193"/>
      <c r="F3" s="193"/>
    </row>
    <row r="4" spans="2:8">
      <c r="C4" s="205"/>
      <c r="D4" s="193"/>
      <c r="E4" s="193"/>
      <c r="F4" s="193"/>
    </row>
    <row r="5" spans="2:8" ht="46" customHeight="1">
      <c r="B5" s="315"/>
      <c r="C5" s="448"/>
      <c r="D5" s="717" t="s">
        <v>697</v>
      </c>
      <c r="E5" s="678"/>
      <c r="F5" s="718" t="s">
        <v>699</v>
      </c>
      <c r="G5" s="719"/>
      <c r="H5" s="689"/>
    </row>
    <row r="6" spans="2:8" ht="31.5" customHeight="1">
      <c r="B6" s="316"/>
      <c r="C6" s="221"/>
      <c r="D6" s="318"/>
      <c r="E6" s="226" t="s">
        <v>1028</v>
      </c>
      <c r="F6" s="226"/>
      <c r="G6" s="319" t="s">
        <v>1029</v>
      </c>
      <c r="H6" s="320" t="s">
        <v>1030</v>
      </c>
    </row>
    <row r="7" spans="2:8">
      <c r="B7" s="316"/>
      <c r="C7" s="221"/>
      <c r="D7" s="223" t="s">
        <v>438</v>
      </c>
      <c r="E7" s="223" t="s">
        <v>440</v>
      </c>
      <c r="F7" s="223" t="s">
        <v>442</v>
      </c>
      <c r="G7" s="321" t="s">
        <v>444</v>
      </c>
      <c r="H7" s="322" t="s">
        <v>446</v>
      </c>
    </row>
    <row r="8" spans="2:8" ht="15" customHeight="1">
      <c r="B8" s="224" t="s">
        <v>438</v>
      </c>
      <c r="C8" s="225" t="s">
        <v>698</v>
      </c>
      <c r="D8" s="323">
        <v>1195876.6029000001</v>
      </c>
      <c r="E8" s="323"/>
      <c r="F8" s="323">
        <v>1195876.6029000001</v>
      </c>
      <c r="G8" s="324"/>
      <c r="H8" s="325"/>
    </row>
    <row r="9" spans="2:8">
      <c r="B9" s="223" t="s">
        <v>440</v>
      </c>
      <c r="C9" t="s">
        <v>1031</v>
      </c>
      <c r="D9" s="326"/>
      <c r="E9" s="327"/>
      <c r="F9" s="327"/>
      <c r="G9" s="328"/>
      <c r="H9" s="329"/>
    </row>
    <row r="10" spans="2:8">
      <c r="B10" s="223" t="s">
        <v>442</v>
      </c>
      <c r="C10" s="19" t="s">
        <v>1032</v>
      </c>
      <c r="D10" s="311"/>
      <c r="E10" s="329"/>
      <c r="F10" s="329"/>
      <c r="G10" s="328"/>
      <c r="H10" s="329"/>
    </row>
    <row r="11" spans="2:8">
      <c r="B11" s="223" t="s">
        <v>444</v>
      </c>
      <c r="C11" t="s">
        <v>1033</v>
      </c>
      <c r="D11" s="311">
        <v>1195876.6029000001</v>
      </c>
      <c r="E11" s="329"/>
      <c r="F11" s="329">
        <v>1195876.6029000001</v>
      </c>
      <c r="G11" s="324"/>
      <c r="H11" s="325"/>
    </row>
    <row r="12" spans="2:8">
      <c r="B12" s="223" t="s">
        <v>446</v>
      </c>
      <c r="C12" s="19" t="s">
        <v>1034</v>
      </c>
      <c r="D12" s="311">
        <v>607139</v>
      </c>
      <c r="E12" s="329"/>
      <c r="F12" s="329">
        <v>607139</v>
      </c>
      <c r="G12" s="328"/>
      <c r="H12" s="329"/>
    </row>
    <row r="13" spans="2:8">
      <c r="B13" s="223" t="s">
        <v>448</v>
      </c>
      <c r="C13" t="s">
        <v>1035</v>
      </c>
      <c r="D13" s="311"/>
      <c r="E13" s="325"/>
      <c r="F13" s="329"/>
      <c r="G13" s="324"/>
      <c r="H13" s="325"/>
    </row>
    <row r="14" spans="2:8">
      <c r="B14" s="223" t="s">
        <v>450</v>
      </c>
      <c r="C14" s="19" t="s">
        <v>1036</v>
      </c>
      <c r="D14" s="311">
        <v>588737.60289999994</v>
      </c>
      <c r="E14" s="329"/>
      <c r="F14" s="329">
        <v>588737.60289999994</v>
      </c>
      <c r="G14" s="328"/>
      <c r="H14" s="329"/>
    </row>
    <row r="15" spans="2:8">
      <c r="B15" s="223" t="s">
        <v>452</v>
      </c>
      <c r="C15" t="s">
        <v>1035</v>
      </c>
      <c r="D15" s="311">
        <v>0</v>
      </c>
      <c r="E15" s="325"/>
      <c r="F15" s="329">
        <v>0</v>
      </c>
      <c r="G15" s="324"/>
      <c r="H15" s="325"/>
    </row>
    <row r="16" spans="2:8">
      <c r="B16" s="223" t="s">
        <v>454</v>
      </c>
      <c r="C16" s="19" t="s">
        <v>1037</v>
      </c>
      <c r="D16" s="311"/>
      <c r="E16" s="329"/>
      <c r="F16" s="329"/>
      <c r="G16" s="324"/>
      <c r="H16" s="325"/>
    </row>
    <row r="17" spans="2:8">
      <c r="B17" s="223">
        <v>100</v>
      </c>
      <c r="C17" t="s">
        <v>1038</v>
      </c>
      <c r="D17" s="311"/>
      <c r="E17" s="329"/>
      <c r="F17" s="329"/>
      <c r="G17" s="324"/>
      <c r="H17" s="329"/>
    </row>
    <row r="18" spans="2:8">
      <c r="B18" s="223">
        <v>110</v>
      </c>
      <c r="C18" s="19" t="s">
        <v>1039</v>
      </c>
      <c r="D18" s="311"/>
      <c r="E18" s="329"/>
      <c r="F18" s="329"/>
      <c r="G18" s="324"/>
      <c r="H18" s="329"/>
    </row>
    <row r="19" spans="2:8">
      <c r="B19" s="224">
        <v>120</v>
      </c>
      <c r="C19" s="142" t="s">
        <v>1026</v>
      </c>
      <c r="D19" s="311"/>
      <c r="E19" s="329"/>
      <c r="F19" s="329"/>
      <c r="G19" s="324"/>
      <c r="H19" s="329"/>
    </row>
    <row r="20" spans="2:8">
      <c r="B20" s="223">
        <v>130</v>
      </c>
      <c r="C20" s="19" t="s">
        <v>1040</v>
      </c>
      <c r="D20" s="311"/>
      <c r="E20" s="329"/>
      <c r="F20" s="329"/>
      <c r="G20" s="324"/>
      <c r="H20" s="325"/>
    </row>
    <row r="21" spans="2:8">
      <c r="B21" s="223">
        <v>140</v>
      </c>
      <c r="C21" t="s">
        <v>1041</v>
      </c>
      <c r="D21" s="311"/>
      <c r="E21" s="329"/>
      <c r="F21" s="329"/>
      <c r="G21" s="324"/>
      <c r="H21" s="325"/>
    </row>
    <row r="22" spans="2:8">
      <c r="B22" s="223">
        <v>150</v>
      </c>
      <c r="C22" s="19" t="s">
        <v>1042</v>
      </c>
      <c r="D22" s="311"/>
      <c r="E22" s="329"/>
      <c r="F22" s="329"/>
      <c r="G22" s="324"/>
      <c r="H22" s="325"/>
    </row>
    <row r="23" spans="2:8">
      <c r="B23" s="223">
        <v>160</v>
      </c>
      <c r="C23" s="19" t="s">
        <v>1043</v>
      </c>
      <c r="D23" s="311"/>
      <c r="E23" s="329"/>
      <c r="F23" s="329"/>
      <c r="G23" s="324"/>
      <c r="H23" s="325"/>
    </row>
    <row r="24" spans="2:8">
      <c r="B24" s="224">
        <v>170</v>
      </c>
      <c r="C24" s="317" t="s">
        <v>1027</v>
      </c>
      <c r="D24" s="330">
        <v>1195876.6029000001</v>
      </c>
      <c r="E24" s="312"/>
      <c r="F24" s="312">
        <v>1195876.6029000001</v>
      </c>
      <c r="G24" s="331"/>
      <c r="H24" s="312"/>
    </row>
  </sheetData>
  <mergeCells count="2">
    <mergeCell ref="D5:E5"/>
    <mergeCell ref="F5:H5"/>
  </mergeCells>
  <pageMargins left="0.7" right="0.7" top="0.75" bottom="0.75" header="0.3" footer="0.3"/>
  <pageSetup paperSize="9" orientation="portrait" r:id="rId1"/>
  <ignoredErrors>
    <ignoredError sqref="B8:B17 D7:H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58B1-0818-4529-B2CB-1D6F477E97DD}">
  <dimension ref="B2:C7"/>
  <sheetViews>
    <sheetView workbookViewId="0">
      <selection activeCell="B2" sqref="B2"/>
    </sheetView>
  </sheetViews>
  <sheetFormatPr defaultColWidth="9.1796875" defaultRowHeight="14.5"/>
  <cols>
    <col min="2" max="2" width="16.453125" customWidth="1"/>
    <col min="3" max="3" width="65.1796875" customWidth="1"/>
  </cols>
  <sheetData>
    <row r="2" spans="2:3" ht="18.5">
      <c r="B2" s="457" t="s">
        <v>1224</v>
      </c>
    </row>
    <row r="5" spans="2:3">
      <c r="B5" s="449"/>
      <c r="C5" s="450" t="s">
        <v>1077</v>
      </c>
    </row>
    <row r="6" spans="2:3" ht="47.25" customHeight="1">
      <c r="B6" s="408" t="s">
        <v>1078</v>
      </c>
      <c r="C6" s="320" t="s">
        <v>1225</v>
      </c>
    </row>
    <row r="7" spans="2:3" ht="96" customHeight="1">
      <c r="B7" s="451" t="s">
        <v>1079</v>
      </c>
      <c r="C7" s="452" t="s">
        <v>1226</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11E5-9E23-4CBF-A974-18FA31397495}">
  <dimension ref="B2:I26"/>
  <sheetViews>
    <sheetView topLeftCell="B1" workbookViewId="0">
      <selection activeCell="B2" sqref="B2"/>
    </sheetView>
  </sheetViews>
  <sheetFormatPr defaultColWidth="9.1796875" defaultRowHeight="14.5"/>
  <cols>
    <col min="2" max="2" width="90.1796875" customWidth="1"/>
    <col min="3" max="3" width="12.1796875" customWidth="1"/>
    <col min="4" max="7" width="11.54296875" bestFit="1" customWidth="1"/>
    <col min="8" max="8" width="12.26953125" customWidth="1"/>
    <col min="9" max="9" width="11.1796875" bestFit="1" customWidth="1"/>
  </cols>
  <sheetData>
    <row r="2" spans="2:9" ht="18.5">
      <c r="B2" s="228" t="s">
        <v>700</v>
      </c>
      <c r="C2" s="228"/>
    </row>
    <row r="3" spans="2:9">
      <c r="B3" t="s">
        <v>1049</v>
      </c>
    </row>
    <row r="5" spans="2:9">
      <c r="C5">
        <v>2024</v>
      </c>
      <c r="D5">
        <v>2023</v>
      </c>
      <c r="E5">
        <v>2022</v>
      </c>
      <c r="F5">
        <v>2021</v>
      </c>
      <c r="G5">
        <v>2020</v>
      </c>
      <c r="H5">
        <v>2019</v>
      </c>
      <c r="I5">
        <v>2018</v>
      </c>
    </row>
    <row r="6" spans="2:9">
      <c r="B6" s="231" t="s">
        <v>701</v>
      </c>
      <c r="C6" s="231"/>
      <c r="D6" s="231"/>
      <c r="E6" s="231"/>
      <c r="F6" s="207"/>
      <c r="G6" s="207"/>
      <c r="H6" s="207"/>
      <c r="I6" s="207"/>
    </row>
    <row r="7" spans="2:9" ht="15" customHeight="1">
      <c r="B7" t="s">
        <v>702</v>
      </c>
      <c r="C7" s="234">
        <v>3633667.2198200007</v>
      </c>
      <c r="D7" s="229">
        <v>3306958.2002500002</v>
      </c>
      <c r="E7" s="229">
        <v>3109282.9022149993</v>
      </c>
      <c r="F7" s="229">
        <v>2977147.7866055998</v>
      </c>
      <c r="G7" s="229">
        <v>2709413.7770020007</v>
      </c>
      <c r="H7" s="229">
        <v>2431150.3196259988</v>
      </c>
      <c r="I7" s="229">
        <v>2294970</v>
      </c>
    </row>
    <row r="8" spans="2:9" ht="29.25" customHeight="1">
      <c r="B8" s="222" t="s">
        <v>703</v>
      </c>
      <c r="C8" s="234">
        <v>3611422.4405700006</v>
      </c>
      <c r="D8" s="229">
        <v>3249566.03425</v>
      </c>
      <c r="E8" s="229">
        <v>2993289.3775299992</v>
      </c>
      <c r="F8" s="229">
        <v>2812135.8321455996</v>
      </c>
      <c r="G8" s="229">
        <v>2505656.0395900006</v>
      </c>
      <c r="H8" s="229">
        <v>2331300.1183099994</v>
      </c>
      <c r="I8" s="229">
        <v>2183373</v>
      </c>
    </row>
    <row r="9" spans="2:9" ht="15" customHeight="1">
      <c r="B9" t="s">
        <v>343</v>
      </c>
      <c r="C9" s="234">
        <v>4038667.2198200007</v>
      </c>
      <c r="D9" s="229">
        <v>3711958.2002500002</v>
      </c>
      <c r="E9" s="229">
        <v>3605282.9022149993</v>
      </c>
      <c r="F9" s="229">
        <v>3353147.7866055998</v>
      </c>
      <c r="G9" s="229">
        <v>3085413.7770020007</v>
      </c>
      <c r="H9" s="229">
        <v>2807150.3196259988</v>
      </c>
      <c r="I9" s="229">
        <v>2670970</v>
      </c>
    </row>
    <row r="10" spans="2:9" ht="30.75" customHeight="1">
      <c r="B10" s="222" t="s">
        <v>704</v>
      </c>
      <c r="C10" s="234">
        <v>4016422.4405700006</v>
      </c>
      <c r="D10" s="229">
        <v>3654566.03425</v>
      </c>
      <c r="E10" s="229">
        <v>3489289.3775299992</v>
      </c>
      <c r="F10" s="229">
        <v>3188135.8321455996</v>
      </c>
      <c r="G10" s="229">
        <v>2881656.0395900006</v>
      </c>
      <c r="H10" s="229">
        <v>2707300.1183099994</v>
      </c>
      <c r="I10" s="229">
        <v>2559373</v>
      </c>
    </row>
    <row r="11" spans="2:9" ht="15" customHeight="1">
      <c r="B11" t="s">
        <v>705</v>
      </c>
      <c r="C11" s="234">
        <v>4441076.1615200005</v>
      </c>
      <c r="D11" s="229">
        <v>4243637.3311999999</v>
      </c>
      <c r="E11" s="229">
        <v>4133029.7469749996</v>
      </c>
      <c r="F11" s="229">
        <v>3973219.3154456001</v>
      </c>
      <c r="G11" s="229">
        <v>3655082.342962001</v>
      </c>
      <c r="H11" s="229">
        <v>3480291.4227059991</v>
      </c>
      <c r="I11" s="229">
        <v>3125469</v>
      </c>
    </row>
    <row r="12" spans="2:9" ht="30.75" customHeight="1">
      <c r="B12" s="222" t="s">
        <v>1161</v>
      </c>
      <c r="C12" s="234">
        <v>4418831.3822700009</v>
      </c>
      <c r="D12" s="229">
        <v>4186245.1651999997</v>
      </c>
      <c r="E12" s="229">
        <v>4017036.222289999</v>
      </c>
      <c r="F12" s="229">
        <v>3808207.3609855999</v>
      </c>
      <c r="G12" s="229">
        <v>3451324.6055500004</v>
      </c>
      <c r="H12" s="229">
        <v>3380441.2213899996</v>
      </c>
      <c r="I12" s="229">
        <v>3013872</v>
      </c>
    </row>
    <row r="13" spans="2:9" ht="15" customHeight="1">
      <c r="B13" s="231" t="s">
        <v>706</v>
      </c>
      <c r="C13" s="231"/>
      <c r="D13" s="231"/>
      <c r="E13" s="231"/>
      <c r="F13" s="232"/>
      <c r="G13" s="232"/>
      <c r="H13" s="232"/>
      <c r="I13" s="232"/>
    </row>
    <row r="14" spans="2:9" ht="15" customHeight="1">
      <c r="B14" t="s">
        <v>707</v>
      </c>
      <c r="C14" s="234">
        <v>18188574.735544998</v>
      </c>
      <c r="D14" s="229">
        <v>17104776.387589995</v>
      </c>
      <c r="E14" s="229">
        <v>16443196.587289998</v>
      </c>
      <c r="F14" s="229">
        <v>17016542.311689999</v>
      </c>
      <c r="G14" s="229">
        <v>16799134.854679998</v>
      </c>
      <c r="H14" s="229">
        <v>17342797.575679999</v>
      </c>
      <c r="I14" s="229">
        <v>17638502</v>
      </c>
    </row>
    <row r="15" spans="2:9" ht="30.75" customHeight="1">
      <c r="B15" s="222" t="s">
        <v>708</v>
      </c>
      <c r="C15" s="234">
        <v>18170140.971545</v>
      </c>
      <c r="D15" s="229">
        <v>17081389.078939997</v>
      </c>
      <c r="E15" s="229">
        <v>16354712.465289999</v>
      </c>
      <c r="F15" s="229">
        <v>16928952.82869</v>
      </c>
      <c r="G15" s="229">
        <v>16676560.221679999</v>
      </c>
      <c r="H15" s="229">
        <v>17305825.198489998</v>
      </c>
      <c r="I15" s="229">
        <v>17705728</v>
      </c>
    </row>
    <row r="16" spans="2:9" ht="15" customHeight="1">
      <c r="B16" s="231" t="s">
        <v>709</v>
      </c>
      <c r="C16" s="231"/>
      <c r="D16" s="231"/>
      <c r="E16" s="231"/>
      <c r="F16" s="232"/>
      <c r="G16" s="232"/>
      <c r="H16" s="232"/>
      <c r="I16" s="232"/>
    </row>
    <row r="17" spans="2:9" ht="15" customHeight="1">
      <c r="B17" s="222" t="s">
        <v>710</v>
      </c>
      <c r="C17" s="233">
        <v>0.19977745769815111</v>
      </c>
      <c r="D17" s="233">
        <v>0.19333536582502728</v>
      </c>
      <c r="E17" s="233">
        <v>0.18909236325851408</v>
      </c>
      <c r="F17" s="233">
        <v>0.17495609460920644</v>
      </c>
      <c r="G17" s="233">
        <v>0.16128293512967407</v>
      </c>
      <c r="H17" s="233">
        <v>0.14018213088269152</v>
      </c>
      <c r="I17" s="233">
        <v>0.13</v>
      </c>
    </row>
    <row r="18" spans="2:9" ht="29">
      <c r="B18" s="222" t="s">
        <v>711</v>
      </c>
      <c r="C18" s="233">
        <v>0.19875588451545859</v>
      </c>
      <c r="D18" s="233">
        <v>0.19024015079994039</v>
      </c>
      <c r="E18" s="233">
        <v>0.1830230512387625</v>
      </c>
      <c r="F18" s="233">
        <v>0.16611398593891702</v>
      </c>
      <c r="G18" s="233">
        <v>0.15025017187492762</v>
      </c>
      <c r="H18" s="233">
        <v>0.13471187253835284</v>
      </c>
      <c r="I18" s="233">
        <v>0.123</v>
      </c>
    </row>
    <row r="19" spans="2:9" ht="15" customHeight="1">
      <c r="B19" t="s">
        <v>712</v>
      </c>
      <c r="C19" s="233">
        <v>0.22204418315017507</v>
      </c>
      <c r="D19" s="233">
        <v>0.21701296270339623</v>
      </c>
      <c r="E19" s="233">
        <v>0.21925681439591579</v>
      </c>
      <c r="F19" s="233">
        <v>0.197052240413263</v>
      </c>
      <c r="G19" s="233">
        <v>0.18366504011618484</v>
      </c>
      <c r="H19" s="233">
        <v>0.16186260073533335</v>
      </c>
      <c r="I19" s="233">
        <v>0.151</v>
      </c>
    </row>
    <row r="20" spans="2:9" ht="29">
      <c r="B20" s="222" t="s">
        <v>713</v>
      </c>
      <c r="C20" s="233">
        <v>0.22104519975160578</v>
      </c>
      <c r="D20" s="233">
        <v>0.21395016631029096</v>
      </c>
      <c r="E20" s="233">
        <v>0.21335070151403776</v>
      </c>
      <c r="F20" s="233">
        <v>0.18832445600194311</v>
      </c>
      <c r="G20" s="233">
        <v>0.17279678790376488</v>
      </c>
      <c r="H20" s="233">
        <v>0.15643866081267377</v>
      </c>
      <c r="I20" s="233">
        <v>0.14499999999999999</v>
      </c>
    </row>
    <row r="21" spans="2:9" ht="15" customHeight="1">
      <c r="B21" t="s">
        <v>714</v>
      </c>
      <c r="C21" s="233">
        <v>0.24416845333356624</v>
      </c>
      <c r="D21" s="233">
        <v>0.24809662722506448</v>
      </c>
      <c r="E21" s="233">
        <v>0.25135196341140159</v>
      </c>
      <c r="F21" s="233">
        <v>0.23349157794037181</v>
      </c>
      <c r="G21" s="233">
        <v>0.2175756296130778</v>
      </c>
      <c r="H21" s="233">
        <v>0.20067647145847164</v>
      </c>
      <c r="I21" s="233">
        <v>0.17699999999999999</v>
      </c>
    </row>
    <row r="22" spans="2:9" ht="29">
      <c r="B22" s="222" t="s">
        <v>715</v>
      </c>
      <c r="C22" s="233">
        <v>0.24319191519702721</v>
      </c>
      <c r="D22" s="233">
        <v>0.24507638962227662</v>
      </c>
      <c r="E22" s="233">
        <v>0.24561949534823385</v>
      </c>
      <c r="F22" s="233">
        <v>0.22495232868342085</v>
      </c>
      <c r="G22" s="233">
        <v>0.20695662412822888</v>
      </c>
      <c r="H22" s="233">
        <v>0.19533545396523225</v>
      </c>
      <c r="I22" s="233">
        <v>0.17</v>
      </c>
    </row>
    <row r="23" spans="2:9" ht="15" customHeight="1">
      <c r="B23" s="231" t="s">
        <v>70</v>
      </c>
      <c r="C23" s="231"/>
      <c r="D23" s="231"/>
      <c r="E23" s="231"/>
      <c r="F23" s="230"/>
      <c r="G23" s="230"/>
      <c r="H23" s="230"/>
      <c r="I23" s="230"/>
    </row>
    <row r="24" spans="2:9" ht="15" customHeight="1">
      <c r="B24" s="222" t="s">
        <v>716</v>
      </c>
      <c r="C24" s="400">
        <v>35233548.784189999</v>
      </c>
      <c r="D24" s="400">
        <v>35600049.157109998</v>
      </c>
      <c r="E24" s="400">
        <v>34621689.72247</v>
      </c>
      <c r="F24" s="229">
        <v>34322516.833529115</v>
      </c>
      <c r="G24" s="229">
        <v>33025433.081147</v>
      </c>
      <c r="H24" s="229">
        <v>30508631.618280999</v>
      </c>
      <c r="I24" s="229">
        <v>28980081.349737</v>
      </c>
    </row>
    <row r="25" spans="2:9" ht="15" customHeight="1">
      <c r="B25" t="s">
        <v>70</v>
      </c>
      <c r="C25" s="233">
        <v>0.11462561562382927</v>
      </c>
      <c r="D25" s="233">
        <v>0.10426834478846926</v>
      </c>
      <c r="E25" s="233">
        <v>0.10413364948101066</v>
      </c>
      <c r="F25" s="233">
        <v>9.769527693040167E-2</v>
      </c>
      <c r="G25" s="233">
        <v>9.342538429151892E-2</v>
      </c>
      <c r="H25" s="233">
        <v>9.2011675748771851E-2</v>
      </c>
      <c r="I25" s="233">
        <v>9.2200000000000004E-2</v>
      </c>
    </row>
    <row r="26" spans="2:9" ht="29">
      <c r="B26" s="222" t="s">
        <v>717</v>
      </c>
      <c r="C26" s="233">
        <v>0.11406627940868068</v>
      </c>
      <c r="D26" s="233">
        <v>0.10282197065104298</v>
      </c>
      <c r="E26" s="233">
        <v>0.10112212653329507</v>
      </c>
      <c r="F26" s="233">
        <v>9.3336320795219363E-2</v>
      </c>
      <c r="G26" s="233">
        <v>8.7797347630332895E-2</v>
      </c>
      <c r="H26" s="233">
        <v>8.9030207453872814E-2</v>
      </c>
      <c r="I26" s="233">
        <v>8.8700000000000001E-2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4B528-1060-4B31-ADA0-53B7408E0458}">
  <dimension ref="B2:I18"/>
  <sheetViews>
    <sheetView workbookViewId="0">
      <selection activeCell="E13" sqref="E13"/>
    </sheetView>
  </sheetViews>
  <sheetFormatPr defaultRowHeight="14.5"/>
  <cols>
    <col min="3" max="3" width="30.81640625" customWidth="1"/>
    <col min="4" max="4" width="19" customWidth="1"/>
    <col min="5" max="5" width="17.453125" customWidth="1"/>
    <col min="6" max="6" width="18.7265625" customWidth="1"/>
    <col min="7" max="7" width="25.1796875" customWidth="1"/>
    <col min="8" max="8" width="20.26953125" customWidth="1"/>
    <col min="9" max="9" width="16.81640625" customWidth="1"/>
  </cols>
  <sheetData>
    <row r="2" spans="2:9" ht="18.5">
      <c r="B2" s="177" t="s">
        <v>1234</v>
      </c>
    </row>
    <row r="3" spans="2:9">
      <c r="B3" s="227" t="s">
        <v>1049</v>
      </c>
    </row>
    <row r="6" spans="2:9">
      <c r="B6" s="547"/>
      <c r="C6" s="548"/>
      <c r="D6" s="553" t="s">
        <v>1160</v>
      </c>
      <c r="E6" s="544"/>
      <c r="F6" s="544"/>
      <c r="G6" s="544"/>
      <c r="H6" s="554"/>
      <c r="I6" s="555" t="s">
        <v>1177</v>
      </c>
    </row>
    <row r="7" spans="2:9">
      <c r="B7" s="549"/>
      <c r="C7" s="550"/>
      <c r="D7" s="19">
        <v>1</v>
      </c>
      <c r="E7" s="19">
        <v>2</v>
      </c>
      <c r="F7" s="19">
        <v>3</v>
      </c>
      <c r="G7" s="19">
        <v>4</v>
      </c>
      <c r="H7" s="19">
        <v>5</v>
      </c>
      <c r="I7" s="556"/>
    </row>
    <row r="8" spans="2:9">
      <c r="B8" s="551"/>
      <c r="C8" s="552"/>
      <c r="D8" s="19" t="s">
        <v>1157</v>
      </c>
      <c r="E8" s="19"/>
      <c r="F8" s="19"/>
      <c r="G8" s="19"/>
      <c r="H8" s="19" t="s">
        <v>1158</v>
      </c>
      <c r="I8" s="557"/>
    </row>
    <row r="9" spans="2:9" ht="46" customHeight="1">
      <c r="B9" s="19">
        <v>1</v>
      </c>
      <c r="C9" s="154" t="s">
        <v>1151</v>
      </c>
      <c r="D9" s="19" t="s">
        <v>861</v>
      </c>
      <c r="E9" s="19" t="s">
        <v>1173</v>
      </c>
      <c r="F9" s="19" t="s">
        <v>1174</v>
      </c>
      <c r="G9" s="19" t="s">
        <v>1175</v>
      </c>
      <c r="H9" s="154" t="s">
        <v>1176</v>
      </c>
      <c r="I9" s="19"/>
    </row>
    <row r="10" spans="2:9">
      <c r="B10" s="19">
        <v>2</v>
      </c>
      <c r="C10" s="154" t="s">
        <v>1095</v>
      </c>
      <c r="D10" s="19"/>
      <c r="E10" s="19"/>
      <c r="F10" s="19"/>
      <c r="G10" s="19"/>
      <c r="H10" s="19"/>
      <c r="I10" s="19"/>
    </row>
    <row r="11" spans="2:9">
      <c r="B11" s="19">
        <v>3</v>
      </c>
      <c r="C11" s="154" t="s">
        <v>1095</v>
      </c>
      <c r="D11" s="19"/>
      <c r="E11" s="19"/>
      <c r="F11" s="19"/>
      <c r="G11" s="19"/>
      <c r="H11" s="19"/>
      <c r="I11" s="19"/>
    </row>
    <row r="12" spans="2:9">
      <c r="B12" s="19">
        <v>4</v>
      </c>
      <c r="C12" s="154" t="s">
        <v>1095</v>
      </c>
      <c r="D12" s="19"/>
      <c r="E12" s="19"/>
      <c r="F12" s="19"/>
      <c r="G12" s="19"/>
      <c r="H12" s="19"/>
      <c r="I12" s="19"/>
    </row>
    <row r="13" spans="2:9" ht="58">
      <c r="B13" s="19">
        <v>5</v>
      </c>
      <c r="C13" s="154" t="s">
        <v>1152</v>
      </c>
      <c r="D13" s="396">
        <v>3633667.22</v>
      </c>
      <c r="E13" s="396">
        <v>405000</v>
      </c>
      <c r="F13" s="396">
        <v>402408.94199999998</v>
      </c>
      <c r="G13" s="396">
        <v>712041.66667999991</v>
      </c>
      <c r="H13" s="396">
        <v>5419208.0921700001</v>
      </c>
      <c r="I13" s="396">
        <v>10572325.920850001</v>
      </c>
    </row>
    <row r="14" spans="2:9">
      <c r="B14" s="19">
        <v>6</v>
      </c>
      <c r="C14" s="154" t="s">
        <v>1153</v>
      </c>
      <c r="D14" s="396"/>
      <c r="E14" s="396"/>
      <c r="F14" s="396"/>
      <c r="G14" s="396">
        <v>179831.24994000001</v>
      </c>
      <c r="H14" s="396"/>
      <c r="I14" s="396">
        <v>179831.24994000001</v>
      </c>
    </row>
    <row r="15" spans="2:9">
      <c r="B15" s="19">
        <v>7</v>
      </c>
      <c r="C15" s="154" t="s">
        <v>1159</v>
      </c>
      <c r="D15" s="396"/>
      <c r="E15" s="396"/>
      <c r="F15" s="396"/>
      <c r="G15" s="396">
        <v>199282.29174000002</v>
      </c>
      <c r="H15" s="396"/>
      <c r="I15" s="396">
        <v>199282.29174000002</v>
      </c>
    </row>
    <row r="16" spans="2:9">
      <c r="B16" s="19">
        <v>8</v>
      </c>
      <c r="C16" s="154" t="s">
        <v>1154</v>
      </c>
      <c r="D16" s="396"/>
      <c r="E16" s="396"/>
      <c r="F16" s="396">
        <v>402408.68599999999</v>
      </c>
      <c r="G16" s="396">
        <v>332928.12500000006</v>
      </c>
      <c r="H16" s="396"/>
      <c r="I16" s="396">
        <v>735336.81099999999</v>
      </c>
    </row>
    <row r="17" spans="2:9" ht="43.5">
      <c r="B17" s="19">
        <v>9</v>
      </c>
      <c r="C17" s="154" t="s">
        <v>1155</v>
      </c>
      <c r="D17" s="19"/>
      <c r="E17" s="19"/>
      <c r="F17" s="19"/>
      <c r="G17" s="19"/>
      <c r="H17" s="19"/>
      <c r="I17" s="19">
        <v>0</v>
      </c>
    </row>
    <row r="18" spans="2:9" ht="29">
      <c r="B18" s="19">
        <v>10</v>
      </c>
      <c r="C18" s="154" t="s">
        <v>1156</v>
      </c>
      <c r="D18" s="19"/>
      <c r="E18" s="19"/>
      <c r="F18" s="19"/>
      <c r="G18" s="19"/>
      <c r="H18" s="19"/>
      <c r="I18" s="19">
        <v>0</v>
      </c>
    </row>
  </sheetData>
  <mergeCells count="3">
    <mergeCell ref="B6:C8"/>
    <mergeCell ref="D6:H6"/>
    <mergeCell ref="I6:I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4ABD-C1F8-4CCE-9A0B-69D3355475CD}">
  <sheetPr>
    <pageSetUpPr fitToPage="1"/>
  </sheetPr>
  <dimension ref="B2:H50"/>
  <sheetViews>
    <sheetView topLeftCell="A20" workbookViewId="0">
      <selection activeCell="E25" sqref="E25"/>
    </sheetView>
  </sheetViews>
  <sheetFormatPr defaultColWidth="9.1796875" defaultRowHeight="14.5"/>
  <cols>
    <col min="3" max="3" width="81.453125" customWidth="1"/>
    <col min="4" max="4" width="14.81640625" customWidth="1"/>
    <col min="5" max="5" width="13.7265625" bestFit="1" customWidth="1"/>
    <col min="6" max="6" width="11" bestFit="1" customWidth="1"/>
    <col min="7" max="7" width="8.54296875" customWidth="1"/>
    <col min="8" max="8" width="16" bestFit="1" customWidth="1"/>
  </cols>
  <sheetData>
    <row r="2" spans="2:7" ht="18.5">
      <c r="B2" s="228" t="s">
        <v>1198</v>
      </c>
      <c r="D2" s="3"/>
      <c r="E2" s="337"/>
      <c r="F2" s="4"/>
    </row>
    <row r="3" spans="2:7">
      <c r="B3" t="s">
        <v>1049</v>
      </c>
      <c r="D3" s="3"/>
      <c r="E3" s="3"/>
      <c r="F3" s="4"/>
    </row>
    <row r="4" spans="2:7">
      <c r="B4" s="5"/>
      <c r="C4" s="6"/>
      <c r="D4" s="7" t="s">
        <v>2</v>
      </c>
      <c r="E4" s="7" t="s">
        <v>4</v>
      </c>
      <c r="F4" s="130" t="s">
        <v>40</v>
      </c>
    </row>
    <row r="5" spans="2:7">
      <c r="B5" s="8"/>
      <c r="C5" s="9"/>
      <c r="D5" s="10">
        <v>45657</v>
      </c>
      <c r="E5" s="10">
        <v>45473</v>
      </c>
      <c r="F5" s="11">
        <v>45291</v>
      </c>
      <c r="G5" s="300"/>
    </row>
    <row r="6" spans="2:7">
      <c r="B6" s="12"/>
      <c r="C6" s="564" t="s">
        <v>41</v>
      </c>
      <c r="D6" s="565"/>
      <c r="E6" s="565"/>
      <c r="F6" s="566"/>
    </row>
    <row r="7" spans="2:7" ht="15" customHeight="1">
      <c r="B7" s="352">
        <v>1</v>
      </c>
      <c r="C7" s="149" t="s">
        <v>42</v>
      </c>
      <c r="D7" s="13">
        <v>3633667.2198200007</v>
      </c>
      <c r="E7" s="13">
        <v>3392135.029995</v>
      </c>
      <c r="F7" s="13">
        <v>3306958.2002500002</v>
      </c>
    </row>
    <row r="8" spans="2:7" ht="15" customHeight="1">
      <c r="B8" s="352">
        <v>2</v>
      </c>
      <c r="C8" s="149" t="s">
        <v>43</v>
      </c>
      <c r="D8" s="13">
        <v>4038667.2198200007</v>
      </c>
      <c r="E8" s="13">
        <v>3797135.029995</v>
      </c>
      <c r="F8" s="13">
        <v>3711958.2002500002</v>
      </c>
    </row>
    <row r="9" spans="2:7" ht="15" customHeight="1">
      <c r="B9" s="352">
        <v>3</v>
      </c>
      <c r="C9" s="149" t="s">
        <v>44</v>
      </c>
      <c r="D9" s="13">
        <v>4441076.1615200005</v>
      </c>
      <c r="E9" s="13">
        <v>4328879.1011650003</v>
      </c>
      <c r="F9" s="13">
        <v>4243637.3311999999</v>
      </c>
    </row>
    <row r="10" spans="2:7" ht="15" customHeight="1">
      <c r="B10" s="14"/>
      <c r="C10" s="564" t="s">
        <v>45</v>
      </c>
      <c r="D10" s="565"/>
      <c r="E10" s="565"/>
      <c r="F10" s="566"/>
    </row>
    <row r="11" spans="2:7" ht="15" customHeight="1">
      <c r="B11" s="352">
        <v>4</v>
      </c>
      <c r="C11" s="149" t="s">
        <v>46</v>
      </c>
      <c r="D11" s="13">
        <v>18188574.735544998</v>
      </c>
      <c r="E11" s="13">
        <v>17502895.867549997</v>
      </c>
      <c r="F11" s="13">
        <v>17104776.387589995</v>
      </c>
      <c r="G11" s="234"/>
    </row>
    <row r="12" spans="2:7" ht="15" customHeight="1">
      <c r="B12" s="14"/>
      <c r="C12" s="567" t="s">
        <v>95</v>
      </c>
      <c r="D12" s="568"/>
      <c r="E12" s="568"/>
      <c r="F12" s="569"/>
    </row>
    <row r="13" spans="2:7" ht="15" customHeight="1">
      <c r="B13" s="352">
        <v>5</v>
      </c>
      <c r="C13" s="149" t="s">
        <v>96</v>
      </c>
      <c r="D13" s="15">
        <v>0.19977745769815111</v>
      </c>
      <c r="E13" s="15">
        <v>0.19380421706581408</v>
      </c>
      <c r="F13" s="15">
        <v>0.19333536582502728</v>
      </c>
    </row>
    <row r="14" spans="2:7" ht="15" customHeight="1">
      <c r="B14" s="352">
        <v>6</v>
      </c>
      <c r="C14" s="149" t="s">
        <v>47</v>
      </c>
      <c r="D14" s="15">
        <v>0.22204418315017507</v>
      </c>
      <c r="E14" s="15">
        <v>0.21694324520520111</v>
      </c>
      <c r="F14" s="15">
        <v>0.21701296270339623</v>
      </c>
    </row>
    <row r="15" spans="2:7" ht="15" customHeight="1">
      <c r="B15" s="352">
        <v>7</v>
      </c>
      <c r="C15" s="149" t="s">
        <v>48</v>
      </c>
      <c r="D15" s="15">
        <v>0.24416845333356624</v>
      </c>
      <c r="E15" s="15">
        <v>0.24732359341694146</v>
      </c>
      <c r="F15" s="15">
        <v>0.24809662722506448</v>
      </c>
    </row>
    <row r="16" spans="2:7" ht="30.75" customHeight="1">
      <c r="B16" s="14"/>
      <c r="C16" s="558" t="s">
        <v>49</v>
      </c>
      <c r="D16" s="559"/>
      <c r="E16" s="559"/>
      <c r="F16" s="560"/>
    </row>
    <row r="17" spans="2:8" ht="15" customHeight="1">
      <c r="B17" s="352" t="s">
        <v>50</v>
      </c>
      <c r="C17" s="348" t="s">
        <v>97</v>
      </c>
      <c r="D17" s="15">
        <v>1.4799999999999994E-2</v>
      </c>
      <c r="E17" s="15">
        <v>1.7200000000000007E-2</v>
      </c>
      <c r="F17" s="15">
        <v>2.3599999999999996E-2</v>
      </c>
      <c r="H17" s="301"/>
    </row>
    <row r="18" spans="2:8" ht="15" customHeight="1">
      <c r="B18" s="352" t="s">
        <v>51</v>
      </c>
      <c r="C18" s="348" t="s">
        <v>52</v>
      </c>
      <c r="D18" s="15">
        <v>8.3249999999999956E-3</v>
      </c>
      <c r="E18" s="15">
        <v>9.675000000000003E-3</v>
      </c>
      <c r="F18" s="15">
        <v>1.3274999999999999E-2</v>
      </c>
    </row>
    <row r="19" spans="2:8" ht="15" customHeight="1">
      <c r="B19" s="352" t="s">
        <v>53</v>
      </c>
      <c r="C19" s="348" t="s">
        <v>54</v>
      </c>
      <c r="D19" s="15">
        <v>1.1099999999999995E-2</v>
      </c>
      <c r="E19" s="15">
        <v>1.2900000000000005E-2</v>
      </c>
      <c r="F19" s="15">
        <v>1.7699999999999997E-2</v>
      </c>
    </row>
    <row r="20" spans="2:8" ht="15" customHeight="1">
      <c r="B20" s="352" t="s">
        <v>55</v>
      </c>
      <c r="C20" s="348" t="s">
        <v>56</v>
      </c>
      <c r="D20" s="15">
        <v>9.4799999999999995E-2</v>
      </c>
      <c r="E20" s="15">
        <v>9.7200000000000009E-2</v>
      </c>
      <c r="F20" s="15">
        <v>0.1036</v>
      </c>
      <c r="H20" s="395"/>
    </row>
    <row r="21" spans="2:8" ht="15" customHeight="1">
      <c r="B21" s="14"/>
      <c r="C21" s="558" t="s">
        <v>57</v>
      </c>
      <c r="D21" s="559"/>
      <c r="E21" s="559"/>
      <c r="F21" s="560"/>
    </row>
    <row r="22" spans="2:8" ht="15" customHeight="1">
      <c r="B22" s="352">
        <v>8</v>
      </c>
      <c r="C22" s="149" t="s">
        <v>58</v>
      </c>
      <c r="D22" s="15">
        <v>2.4999999999999998E-2</v>
      </c>
      <c r="E22" s="15">
        <v>2.5000000000000001E-2</v>
      </c>
      <c r="F22" s="15">
        <v>2.5000000000000005E-2</v>
      </c>
    </row>
    <row r="23" spans="2:8" ht="15" customHeight="1">
      <c r="B23" s="352" t="s">
        <v>14</v>
      </c>
      <c r="C23" s="149" t="s">
        <v>59</v>
      </c>
      <c r="D23" s="15">
        <v>0</v>
      </c>
      <c r="E23" s="15">
        <v>0</v>
      </c>
      <c r="F23" s="15">
        <v>0</v>
      </c>
    </row>
    <row r="24" spans="2:8" ht="15" customHeight="1">
      <c r="B24" s="352">
        <v>9</v>
      </c>
      <c r="C24" s="149" t="s">
        <v>60</v>
      </c>
      <c r="D24" s="15">
        <v>2.4999999999999998E-2</v>
      </c>
      <c r="E24" s="15">
        <v>2.5000000000000001E-2</v>
      </c>
      <c r="F24" s="15">
        <v>2.5000000000000005E-2</v>
      </c>
    </row>
    <row r="25" spans="2:8" ht="15" customHeight="1">
      <c r="B25" s="352" t="s">
        <v>61</v>
      </c>
      <c r="C25" s="149" t="s">
        <v>62</v>
      </c>
      <c r="D25" s="15">
        <v>3.2923229775104032E-3</v>
      </c>
      <c r="E25" s="15">
        <v>4.0000000000000001E-3</v>
      </c>
      <c r="F25" s="15">
        <v>0</v>
      </c>
    </row>
    <row r="26" spans="2:8" ht="15" customHeight="1">
      <c r="B26" s="352">
        <v>10</v>
      </c>
      <c r="C26" s="149" t="s">
        <v>63</v>
      </c>
      <c r="D26" s="15">
        <v>0</v>
      </c>
      <c r="E26" s="15">
        <v>0</v>
      </c>
      <c r="F26" s="15">
        <v>0</v>
      </c>
    </row>
    <row r="27" spans="2:8" ht="15" customHeight="1">
      <c r="B27" s="352" t="s">
        <v>64</v>
      </c>
      <c r="C27" s="348" t="s">
        <v>65</v>
      </c>
      <c r="D27" s="15">
        <v>0</v>
      </c>
      <c r="E27" s="15">
        <v>0</v>
      </c>
      <c r="F27" s="15">
        <v>0</v>
      </c>
    </row>
    <row r="28" spans="2:8" ht="15" customHeight="1">
      <c r="B28" s="352">
        <v>11</v>
      </c>
      <c r="C28" s="149" t="s">
        <v>66</v>
      </c>
      <c r="D28" s="15">
        <v>5.3292322977510395E-2</v>
      </c>
      <c r="E28" s="15">
        <v>5.3965199069639133E-2</v>
      </c>
      <c r="F28" s="15">
        <v>5.000000000000001E-2</v>
      </c>
    </row>
    <row r="29" spans="2:8" ht="15" customHeight="1">
      <c r="B29" s="352" t="s">
        <v>67</v>
      </c>
      <c r="C29" s="149" t="s">
        <v>68</v>
      </c>
      <c r="D29" s="15">
        <v>0.14809</v>
      </c>
      <c r="E29" s="15">
        <v>0.1512</v>
      </c>
      <c r="F29" s="15">
        <v>0.15356</v>
      </c>
    </row>
    <row r="30" spans="2:8" ht="15" customHeight="1">
      <c r="B30" s="352">
        <v>12</v>
      </c>
      <c r="C30" s="149" t="s">
        <v>69</v>
      </c>
      <c r="D30" s="15">
        <v>0.15765186017266469</v>
      </c>
      <c r="E30" s="15">
        <v>0.15007804613556197</v>
      </c>
      <c r="F30" s="15">
        <v>0.14931296270339622</v>
      </c>
    </row>
    <row r="31" spans="2:8" ht="15" customHeight="1">
      <c r="B31" s="14"/>
      <c r="C31" s="561" t="s">
        <v>70</v>
      </c>
      <c r="D31" s="562"/>
      <c r="E31" s="562"/>
      <c r="F31" s="563"/>
    </row>
    <row r="32" spans="2:8" ht="15" customHeight="1">
      <c r="B32" s="352">
        <v>13</v>
      </c>
      <c r="C32" s="16" t="s">
        <v>71</v>
      </c>
      <c r="D32" s="13">
        <v>35233548.784189999</v>
      </c>
      <c r="E32" s="13">
        <v>34038361.794220001</v>
      </c>
      <c r="F32" s="13">
        <v>35600049.157109998</v>
      </c>
    </row>
    <row r="33" spans="2:6" ht="15" customHeight="1">
      <c r="B33" s="346">
        <v>14</v>
      </c>
      <c r="C33" s="17" t="s">
        <v>72</v>
      </c>
      <c r="D33" s="15">
        <v>0.11462561562382927</v>
      </c>
      <c r="E33" s="15">
        <v>0.10249319215451816</v>
      </c>
      <c r="F33" s="15">
        <v>0.10426834478846926</v>
      </c>
    </row>
    <row r="34" spans="2:6" ht="30" customHeight="1">
      <c r="B34" s="14"/>
      <c r="C34" s="558" t="s">
        <v>98</v>
      </c>
      <c r="D34" s="559"/>
      <c r="E34" s="559"/>
      <c r="F34" s="560"/>
    </row>
    <row r="35" spans="2:6" ht="15" customHeight="1">
      <c r="B35" s="346" t="s">
        <v>73</v>
      </c>
      <c r="C35" s="348" t="s">
        <v>74</v>
      </c>
      <c r="D35" s="15">
        <v>0</v>
      </c>
      <c r="E35" s="15">
        <v>0</v>
      </c>
      <c r="F35" s="15">
        <v>0</v>
      </c>
    </row>
    <row r="36" spans="2:6" ht="15" customHeight="1">
      <c r="B36" s="346" t="s">
        <v>75</v>
      </c>
      <c r="C36" s="348" t="s">
        <v>52</v>
      </c>
      <c r="D36" s="15">
        <v>0</v>
      </c>
      <c r="E36" s="15">
        <v>0</v>
      </c>
      <c r="F36" s="15">
        <v>0</v>
      </c>
    </row>
    <row r="37" spans="2:6" ht="15" customHeight="1">
      <c r="B37" s="346" t="s">
        <v>76</v>
      </c>
      <c r="C37" s="348" t="s">
        <v>77</v>
      </c>
      <c r="D37" s="15">
        <v>0.03</v>
      </c>
      <c r="E37" s="15">
        <v>0.03</v>
      </c>
      <c r="F37" s="15">
        <v>0.03</v>
      </c>
    </row>
    <row r="38" spans="2:6" ht="15" customHeight="1">
      <c r="B38" s="14"/>
      <c r="C38" s="558" t="s">
        <v>78</v>
      </c>
      <c r="D38" s="559"/>
      <c r="E38" s="559"/>
      <c r="F38" s="560"/>
    </row>
    <row r="39" spans="2:6" ht="15" customHeight="1">
      <c r="B39" s="346" t="s">
        <v>79</v>
      </c>
      <c r="C39" s="18" t="s">
        <v>80</v>
      </c>
      <c r="D39" s="15">
        <v>0</v>
      </c>
      <c r="E39" s="15">
        <v>0</v>
      </c>
      <c r="F39" s="15">
        <v>0</v>
      </c>
    </row>
    <row r="40" spans="2:6" ht="15" customHeight="1">
      <c r="B40" s="346" t="s">
        <v>81</v>
      </c>
      <c r="C40" s="18" t="s">
        <v>82</v>
      </c>
      <c r="D40" s="15">
        <v>0.03</v>
      </c>
      <c r="E40" s="15">
        <v>0.03</v>
      </c>
      <c r="F40" s="15">
        <v>0.03</v>
      </c>
    </row>
    <row r="41" spans="2:6" ht="15" customHeight="1">
      <c r="B41" s="14"/>
      <c r="C41" s="561" t="s">
        <v>83</v>
      </c>
      <c r="D41" s="562"/>
      <c r="E41" s="562"/>
      <c r="F41" s="563"/>
    </row>
    <row r="42" spans="2:6" ht="15" customHeight="1">
      <c r="B42" s="352">
        <v>15</v>
      </c>
      <c r="C42" s="16" t="s">
        <v>84</v>
      </c>
      <c r="D42" s="13">
        <v>12786516.416104801</v>
      </c>
      <c r="E42" s="13">
        <v>11688611.563734399</v>
      </c>
      <c r="F42" s="13">
        <v>11664642.665266899</v>
      </c>
    </row>
    <row r="43" spans="2:6" ht="15" customHeight="1">
      <c r="B43" s="346" t="s">
        <v>85</v>
      </c>
      <c r="C43" s="17" t="s">
        <v>86</v>
      </c>
      <c r="D43" s="13">
        <v>2743475.9646632997</v>
      </c>
      <c r="E43" s="13">
        <v>2514289.1352443006</v>
      </c>
      <c r="F43" s="13">
        <v>2841080.6599607002</v>
      </c>
    </row>
    <row r="44" spans="2:6" ht="15" customHeight="1">
      <c r="B44" s="346" t="s">
        <v>87</v>
      </c>
      <c r="C44" s="17" t="s">
        <v>88</v>
      </c>
      <c r="D44" s="13">
        <v>484034.79553859995</v>
      </c>
      <c r="E44" s="13">
        <v>466118.73085179995</v>
      </c>
      <c r="F44" s="13">
        <v>923536.98143080005</v>
      </c>
    </row>
    <row r="45" spans="2:6" ht="15" customHeight="1">
      <c r="B45" s="352">
        <v>16</v>
      </c>
      <c r="C45" s="16" t="s">
        <v>89</v>
      </c>
      <c r="D45" s="13">
        <v>2259441.1691214</v>
      </c>
      <c r="E45" s="13">
        <v>2048170.4043881998</v>
      </c>
      <c r="F45" s="13">
        <v>1917543.6785292001</v>
      </c>
    </row>
    <row r="46" spans="2:6" ht="15" customHeight="1">
      <c r="B46" s="352">
        <v>17</v>
      </c>
      <c r="C46" s="16" t="s">
        <v>90</v>
      </c>
      <c r="D46" s="15">
        <v>5.6591499663087612</v>
      </c>
      <c r="E46" s="15">
        <v>5.7068550247026222</v>
      </c>
      <c r="F46" s="15">
        <v>5.118314369553647</v>
      </c>
    </row>
    <row r="47" spans="2:6" ht="15" customHeight="1">
      <c r="B47" s="14"/>
      <c r="C47" s="561" t="s">
        <v>91</v>
      </c>
      <c r="D47" s="562"/>
      <c r="E47" s="562"/>
      <c r="F47" s="563"/>
    </row>
    <row r="48" spans="2:6" ht="15" customHeight="1">
      <c r="B48" s="352">
        <v>18</v>
      </c>
      <c r="C48" s="16" t="s">
        <v>92</v>
      </c>
      <c r="D48" s="13">
        <v>27156881.235806499</v>
      </c>
      <c r="E48" s="13">
        <v>26008860.0405965</v>
      </c>
      <c r="F48" s="13">
        <v>26638505.211869996</v>
      </c>
    </row>
    <row r="49" spans="2:6" ht="15" customHeight="1">
      <c r="B49" s="352">
        <v>19</v>
      </c>
      <c r="C49" s="19" t="s">
        <v>93</v>
      </c>
      <c r="D49" s="13">
        <v>12607030.895295423</v>
      </c>
      <c r="E49" s="13">
        <v>12835785.613274179</v>
      </c>
      <c r="F49" s="13">
        <v>12705399.137505844</v>
      </c>
    </row>
    <row r="50" spans="2:6" ht="15" customHeight="1">
      <c r="B50" s="352">
        <v>20</v>
      </c>
      <c r="C50" s="16" t="s">
        <v>94</v>
      </c>
      <c r="D50" s="15">
        <v>2.154106027132896</v>
      </c>
      <c r="E50" s="15">
        <v>2.0262772240212032</v>
      </c>
      <c r="F50" s="15">
        <v>2.0966287578667373</v>
      </c>
    </row>
  </sheetData>
  <mergeCells count="10">
    <mergeCell ref="C34:F34"/>
    <mergeCell ref="C38:F38"/>
    <mergeCell ref="C41:F41"/>
    <mergeCell ref="C47:F47"/>
    <mergeCell ref="C6:F6"/>
    <mergeCell ref="C10:F10"/>
    <mergeCell ref="C12:F12"/>
    <mergeCell ref="C16:F16"/>
    <mergeCell ref="C21:F21"/>
    <mergeCell ref="C31:F31"/>
  </mergeCells>
  <pageMargins left="0.7" right="0.7" top="0.75" bottom="0.75" header="0.3" footer="0.3"/>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1323A-0D6D-401C-81A8-39144A73C32E}">
  <dimension ref="B2:F24"/>
  <sheetViews>
    <sheetView workbookViewId="0">
      <selection activeCell="D21" sqref="D21"/>
    </sheetView>
  </sheetViews>
  <sheetFormatPr defaultColWidth="9.1796875" defaultRowHeight="14.5"/>
  <cols>
    <col min="2" max="2" width="18.54296875" customWidth="1"/>
    <col min="3" max="3" width="66.26953125" customWidth="1"/>
    <col min="4" max="4" width="22.1796875" customWidth="1"/>
    <col min="6" max="6" width="9.81640625" bestFit="1" customWidth="1"/>
  </cols>
  <sheetData>
    <row r="2" spans="2:4" ht="18.5">
      <c r="B2" s="457" t="s">
        <v>1233</v>
      </c>
    </row>
    <row r="3" spans="2:4">
      <c r="B3" t="s">
        <v>1049</v>
      </c>
    </row>
    <row r="5" spans="2:4">
      <c r="B5" s="547" t="s">
        <v>2</v>
      </c>
      <c r="C5" s="548"/>
      <c r="D5" s="399" t="s">
        <v>2</v>
      </c>
    </row>
    <row r="6" spans="2:4" ht="60.75" customHeight="1">
      <c r="B6" s="549"/>
      <c r="C6" s="550"/>
      <c r="D6" s="73" t="s">
        <v>1098</v>
      </c>
    </row>
    <row r="7" spans="2:4">
      <c r="B7" s="551"/>
      <c r="C7" s="552"/>
      <c r="D7" s="399" t="s">
        <v>280</v>
      </c>
    </row>
    <row r="8" spans="2:4">
      <c r="B8" s="570" t="s">
        <v>1140</v>
      </c>
      <c r="C8" s="571"/>
      <c r="D8" s="572"/>
    </row>
    <row r="9" spans="2:4">
      <c r="B9" s="19">
        <v>1</v>
      </c>
      <c r="C9" s="154" t="s">
        <v>1141</v>
      </c>
      <c r="D9" s="396">
        <v>25319178.027200002</v>
      </c>
    </row>
    <row r="10" spans="2:4">
      <c r="B10" s="19" t="s">
        <v>1136</v>
      </c>
      <c r="C10" s="154" t="s">
        <v>1124</v>
      </c>
      <c r="D10" s="396">
        <v>4441076.1615200005</v>
      </c>
    </row>
    <row r="11" spans="2:4">
      <c r="B11" s="19">
        <v>2</v>
      </c>
      <c r="C11" s="154" t="s">
        <v>1142</v>
      </c>
      <c r="D11" s="396">
        <v>18188574.735544998</v>
      </c>
    </row>
    <row r="12" spans="2:4">
      <c r="B12" s="19">
        <v>3</v>
      </c>
      <c r="C12" s="154" t="s">
        <v>1122</v>
      </c>
      <c r="D12" s="397">
        <v>1.3920374958088404</v>
      </c>
    </row>
    <row r="13" spans="2:4">
      <c r="B13" s="19" t="s">
        <v>735</v>
      </c>
      <c r="C13" s="154" t="s">
        <v>1124</v>
      </c>
      <c r="D13" s="397">
        <v>0.24416845333356624</v>
      </c>
    </row>
    <row r="14" spans="2:4">
      <c r="B14" s="19">
        <v>4</v>
      </c>
      <c r="C14" s="154" t="s">
        <v>1143</v>
      </c>
      <c r="D14" s="396">
        <v>35233548.784189999</v>
      </c>
    </row>
    <row r="15" spans="2:4" ht="29">
      <c r="B15" s="19">
        <v>5</v>
      </c>
      <c r="C15" s="154" t="s">
        <v>1135</v>
      </c>
      <c r="D15" s="397">
        <v>0.7186099300494313</v>
      </c>
    </row>
    <row r="16" spans="2:4">
      <c r="B16" s="19" t="s">
        <v>741</v>
      </c>
      <c r="C16" s="154" t="s">
        <v>1144</v>
      </c>
      <c r="D16" s="397">
        <v>0.12604680240194258</v>
      </c>
    </row>
    <row r="17" spans="2:6" ht="29">
      <c r="B17" s="19" t="s">
        <v>1137</v>
      </c>
      <c r="C17" s="154" t="s">
        <v>1145</v>
      </c>
      <c r="D17" s="413"/>
    </row>
    <row r="18" spans="2:6" ht="58">
      <c r="B18" s="19" t="s">
        <v>1138</v>
      </c>
      <c r="C18" s="154" t="s">
        <v>1146</v>
      </c>
      <c r="D18" s="413"/>
    </row>
    <row r="19" spans="2:6" ht="87">
      <c r="B19" s="19" t="s">
        <v>1139</v>
      </c>
      <c r="C19" s="154" t="s">
        <v>1147</v>
      </c>
      <c r="D19" s="413"/>
    </row>
    <row r="20" spans="2:6">
      <c r="B20" s="570" t="s">
        <v>1098</v>
      </c>
      <c r="C20" s="571"/>
      <c r="D20" s="572"/>
    </row>
    <row r="21" spans="2:6">
      <c r="B21" s="19" t="s">
        <v>379</v>
      </c>
      <c r="C21" s="19" t="s">
        <v>1148</v>
      </c>
      <c r="D21" s="397">
        <v>0.14809</v>
      </c>
      <c r="F21" s="414"/>
    </row>
    <row r="22" spans="2:6">
      <c r="B22" s="19" t="s">
        <v>381</v>
      </c>
      <c r="C22" s="154" t="s">
        <v>1149</v>
      </c>
      <c r="D22" s="397">
        <v>0.14809</v>
      </c>
      <c r="F22" s="414"/>
    </row>
    <row r="23" spans="2:6">
      <c r="B23" s="19" t="s">
        <v>383</v>
      </c>
      <c r="C23" s="19" t="s">
        <v>1150</v>
      </c>
      <c r="D23" s="397">
        <v>7.64483319317385E-2</v>
      </c>
      <c r="F23" s="401"/>
    </row>
    <row r="24" spans="2:6">
      <c r="B24" s="19" t="s">
        <v>385</v>
      </c>
      <c r="C24" s="19" t="s">
        <v>1149</v>
      </c>
      <c r="D24" s="397">
        <v>7.64483319317385E-2</v>
      </c>
      <c r="F24" s="401"/>
    </row>
  </sheetData>
  <mergeCells count="3">
    <mergeCell ref="B8:D8"/>
    <mergeCell ref="B20:D20"/>
    <mergeCell ref="B5:C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13205-FD35-412A-BC41-E6719FF75355}">
  <dimension ref="B2:K29"/>
  <sheetViews>
    <sheetView workbookViewId="0">
      <selection activeCell="C9" sqref="C9"/>
    </sheetView>
  </sheetViews>
  <sheetFormatPr defaultColWidth="8.7265625" defaultRowHeight="14.5"/>
  <cols>
    <col min="2" max="2" width="38.54296875" customWidth="1"/>
    <col min="3" max="8" width="18.26953125" customWidth="1"/>
    <col min="9" max="9" width="20.1796875" customWidth="1"/>
  </cols>
  <sheetData>
    <row r="2" spans="2:9" ht="18.5">
      <c r="B2" s="127" t="s">
        <v>1197</v>
      </c>
      <c r="C2" s="127"/>
      <c r="D2" s="127"/>
      <c r="E2" s="127"/>
      <c r="F2" s="127"/>
      <c r="G2" s="127"/>
      <c r="H2" s="127"/>
      <c r="I2" s="127"/>
    </row>
    <row r="3" spans="2:9" ht="16.5" customHeight="1">
      <c r="B3" s="95" t="s">
        <v>126</v>
      </c>
      <c r="C3" s="29"/>
      <c r="D3" s="29"/>
      <c r="E3" s="29"/>
      <c r="F3" s="29"/>
      <c r="G3" s="29"/>
      <c r="H3" s="29"/>
    </row>
    <row r="4" spans="2:9">
      <c r="B4" t="s">
        <v>1049</v>
      </c>
    </row>
    <row r="5" spans="2:9">
      <c r="C5" s="356" t="s">
        <v>2</v>
      </c>
      <c r="D5" s="356" t="s">
        <v>3</v>
      </c>
      <c r="E5" s="356" t="s">
        <v>4</v>
      </c>
      <c r="F5" s="356" t="s">
        <v>39</v>
      </c>
      <c r="G5" s="356" t="s">
        <v>40</v>
      </c>
      <c r="H5" s="356" t="s">
        <v>99</v>
      </c>
      <c r="I5" s="356" t="s">
        <v>100</v>
      </c>
    </row>
    <row r="6" spans="2:9">
      <c r="B6" t="s">
        <v>101</v>
      </c>
      <c r="C6" s="573" t="s">
        <v>102</v>
      </c>
      <c r="D6" s="574" t="s">
        <v>103</v>
      </c>
      <c r="E6" s="573" t="s">
        <v>104</v>
      </c>
      <c r="F6" s="573"/>
      <c r="G6" s="573"/>
      <c r="H6" s="573"/>
      <c r="I6" s="573"/>
    </row>
    <row r="7" spans="2:9" ht="72.5">
      <c r="C7" s="573"/>
      <c r="D7" s="574"/>
      <c r="E7" s="356" t="s">
        <v>105</v>
      </c>
      <c r="F7" s="356" t="s">
        <v>1003</v>
      </c>
      <c r="G7" s="356" t="s">
        <v>1004</v>
      </c>
      <c r="H7" s="356" t="s">
        <v>1005</v>
      </c>
      <c r="I7" s="356" t="s">
        <v>106</v>
      </c>
    </row>
    <row r="8" spans="2:9" ht="43.5">
      <c r="B8" s="303" t="s">
        <v>107</v>
      </c>
      <c r="C8" s="304"/>
      <c r="D8" s="294"/>
      <c r="E8" s="294"/>
      <c r="F8" s="294"/>
      <c r="G8" s="294"/>
      <c r="H8" s="294"/>
      <c r="I8" s="294"/>
    </row>
    <row r="9" spans="2:9" ht="43.5">
      <c r="B9" s="20" t="s">
        <v>108</v>
      </c>
      <c r="C9" s="21">
        <v>6156348</v>
      </c>
      <c r="D9" s="114"/>
      <c r="E9" s="22">
        <v>6156348</v>
      </c>
      <c r="F9" s="22">
        <v>0</v>
      </c>
      <c r="G9" s="22">
        <v>0</v>
      </c>
      <c r="H9" s="23">
        <v>0</v>
      </c>
      <c r="I9" s="23">
        <v>0</v>
      </c>
    </row>
    <row r="10" spans="2:9" ht="29">
      <c r="B10" s="20" t="s">
        <v>109</v>
      </c>
      <c r="C10" s="21">
        <v>995451</v>
      </c>
      <c r="D10" s="114"/>
      <c r="E10" s="22">
        <v>995451</v>
      </c>
      <c r="F10" s="22">
        <v>0</v>
      </c>
      <c r="G10" s="22">
        <v>0</v>
      </c>
      <c r="H10" s="23">
        <v>0</v>
      </c>
      <c r="I10" s="23">
        <v>0</v>
      </c>
    </row>
    <row r="11" spans="2:9" ht="29">
      <c r="B11" s="20" t="s">
        <v>110</v>
      </c>
      <c r="C11" s="21">
        <v>12790286</v>
      </c>
      <c r="D11" s="114"/>
      <c r="E11" s="22">
        <v>12790286</v>
      </c>
      <c r="F11" s="22">
        <v>0</v>
      </c>
      <c r="G11" s="22">
        <v>0</v>
      </c>
      <c r="H11" s="23">
        <v>0</v>
      </c>
      <c r="I11" s="23">
        <v>1242</v>
      </c>
    </row>
    <row r="12" spans="2:9">
      <c r="B12" s="20" t="s">
        <v>111</v>
      </c>
      <c r="C12" s="21">
        <v>2199710</v>
      </c>
      <c r="D12" s="114"/>
      <c r="E12" s="22">
        <v>0</v>
      </c>
      <c r="F12" s="22">
        <v>0</v>
      </c>
      <c r="G12" s="22">
        <v>0</v>
      </c>
      <c r="H12" s="23">
        <v>2199710</v>
      </c>
      <c r="I12" s="23">
        <v>0</v>
      </c>
    </row>
    <row r="13" spans="2:9">
      <c r="B13" s="20" t="s">
        <v>1011</v>
      </c>
      <c r="C13" s="21">
        <v>5131308</v>
      </c>
      <c r="D13" s="114"/>
      <c r="E13" s="22">
        <v>5131308</v>
      </c>
      <c r="F13" s="22"/>
      <c r="G13" s="22"/>
      <c r="H13" s="23"/>
      <c r="I13" s="23"/>
    </row>
    <row r="14" spans="2:9">
      <c r="B14" s="20" t="s">
        <v>112</v>
      </c>
      <c r="C14" s="21">
        <v>1022425</v>
      </c>
      <c r="D14" s="114"/>
      <c r="E14" s="22">
        <v>589779</v>
      </c>
      <c r="F14" s="22">
        <v>0</v>
      </c>
      <c r="G14" s="22">
        <v>0</v>
      </c>
      <c r="H14" s="23">
        <v>0</v>
      </c>
      <c r="I14" s="23">
        <v>432646</v>
      </c>
    </row>
    <row r="15" spans="2:9">
      <c r="B15" s="20" t="s">
        <v>113</v>
      </c>
      <c r="C15" s="21">
        <v>336639</v>
      </c>
      <c r="D15" s="114"/>
      <c r="E15" s="22">
        <v>336639</v>
      </c>
      <c r="F15" s="22">
        <v>0</v>
      </c>
      <c r="G15" s="22">
        <v>0</v>
      </c>
      <c r="H15" s="23">
        <v>0</v>
      </c>
      <c r="I15" s="23">
        <v>0</v>
      </c>
    </row>
    <row r="16" spans="2:9">
      <c r="B16" s="20" t="s">
        <v>114</v>
      </c>
      <c r="C16" s="21">
        <v>2325410</v>
      </c>
      <c r="D16" s="114"/>
      <c r="E16" s="22">
        <v>0</v>
      </c>
      <c r="F16" s="22">
        <v>0</v>
      </c>
      <c r="G16" s="22">
        <v>0</v>
      </c>
      <c r="H16" s="23">
        <v>0</v>
      </c>
      <c r="I16" s="23">
        <v>2325410</v>
      </c>
    </row>
    <row r="17" spans="2:11">
      <c r="B17" s="20" t="s">
        <v>115</v>
      </c>
      <c r="C17" s="21">
        <v>1149043</v>
      </c>
      <c r="D17" s="114"/>
      <c r="E17" s="22">
        <v>1057070</v>
      </c>
      <c r="F17" s="22">
        <v>24519</v>
      </c>
      <c r="G17" s="22">
        <v>0</v>
      </c>
      <c r="H17" s="23">
        <v>0</v>
      </c>
      <c r="I17" s="23">
        <v>67454</v>
      </c>
      <c r="K17" s="301"/>
    </row>
    <row r="18" spans="2:11">
      <c r="B18" s="24" t="s">
        <v>116</v>
      </c>
      <c r="C18" s="25">
        <v>32106620</v>
      </c>
      <c r="D18" s="143"/>
      <c r="E18" s="26">
        <v>27056881</v>
      </c>
      <c r="F18" s="26">
        <v>24519</v>
      </c>
      <c r="G18" s="26">
        <v>0</v>
      </c>
      <c r="H18" s="26">
        <v>2199710</v>
      </c>
      <c r="I18" s="26">
        <v>2826752</v>
      </c>
    </row>
    <row r="19" spans="2:11" ht="15" customHeight="1">
      <c r="B19" s="20"/>
      <c r="C19" s="305"/>
      <c r="D19" s="295"/>
      <c r="E19" s="295"/>
      <c r="F19" s="295"/>
      <c r="G19" s="295"/>
      <c r="H19" s="296"/>
      <c r="I19" s="296"/>
    </row>
    <row r="20" spans="2:11" ht="43.5">
      <c r="B20" s="303" t="s">
        <v>117</v>
      </c>
      <c r="C20" s="304"/>
      <c r="D20" s="294"/>
      <c r="E20" s="294"/>
      <c r="F20" s="294"/>
      <c r="G20" s="294"/>
      <c r="H20" s="294"/>
      <c r="I20" s="294"/>
    </row>
    <row r="21" spans="2:11">
      <c r="B21" s="20" t="s">
        <v>118</v>
      </c>
      <c r="C21" s="21">
        <v>1201517</v>
      </c>
      <c r="D21" s="295"/>
      <c r="E21" s="295"/>
      <c r="F21" s="295"/>
      <c r="G21" s="295"/>
      <c r="H21" s="296"/>
      <c r="I21" s="299">
        <v>1201517</v>
      </c>
    </row>
    <row r="22" spans="2:11">
      <c r="B22" s="20" t="s">
        <v>119</v>
      </c>
      <c r="C22" s="21">
        <v>22049446</v>
      </c>
      <c r="D22" s="295"/>
      <c r="E22" s="295"/>
      <c r="F22" s="295"/>
      <c r="G22" s="295"/>
      <c r="H22" s="296"/>
      <c r="I22" s="299">
        <v>22049446</v>
      </c>
    </row>
    <row r="23" spans="2:11">
      <c r="B23" s="20" t="s">
        <v>120</v>
      </c>
      <c r="C23" s="21">
        <v>2325410</v>
      </c>
      <c r="D23" s="295"/>
      <c r="E23" s="295"/>
      <c r="F23" s="295"/>
      <c r="G23" s="295"/>
      <c r="H23" s="296"/>
      <c r="I23" s="299">
        <v>2325410</v>
      </c>
    </row>
    <row r="24" spans="2:11" ht="29">
      <c r="B24" s="20" t="s">
        <v>121</v>
      </c>
      <c r="C24" s="21">
        <v>712042</v>
      </c>
      <c r="D24" s="295"/>
      <c r="E24" s="295"/>
      <c r="F24" s="295"/>
      <c r="G24" s="295"/>
      <c r="H24" s="296"/>
      <c r="I24" s="299">
        <v>712042</v>
      </c>
    </row>
    <row r="25" spans="2:11">
      <c r="B25" s="20" t="s">
        <v>122</v>
      </c>
      <c r="C25" s="21">
        <v>606805</v>
      </c>
      <c r="D25" s="295"/>
      <c r="E25" s="295"/>
      <c r="F25" s="295"/>
      <c r="G25" s="295"/>
      <c r="H25" s="296"/>
      <c r="I25" s="299">
        <v>606805</v>
      </c>
    </row>
    <row r="26" spans="2:11">
      <c r="B26" s="20" t="s">
        <v>123</v>
      </c>
      <c r="C26" s="21">
        <v>403651</v>
      </c>
      <c r="D26" s="295"/>
      <c r="E26" s="295"/>
      <c r="F26" s="295"/>
      <c r="G26" s="295"/>
      <c r="H26" s="296"/>
      <c r="I26" s="299">
        <v>403651</v>
      </c>
    </row>
    <row r="27" spans="2:11">
      <c r="B27" s="20" t="s">
        <v>124</v>
      </c>
      <c r="C27" s="21">
        <v>4807749</v>
      </c>
      <c r="D27" s="295"/>
      <c r="E27" s="295"/>
      <c r="F27" s="295"/>
      <c r="G27" s="295"/>
      <c r="H27" s="296"/>
      <c r="I27" s="299">
        <v>4807749</v>
      </c>
    </row>
    <row r="28" spans="2:11">
      <c r="B28" s="24" t="s">
        <v>125</v>
      </c>
      <c r="C28" s="25">
        <v>32106620</v>
      </c>
      <c r="D28" s="297"/>
      <c r="E28" s="297"/>
      <c r="F28" s="297"/>
      <c r="G28" s="297"/>
      <c r="H28" s="298"/>
      <c r="I28" s="27">
        <v>32106620</v>
      </c>
    </row>
    <row r="29" spans="2:11">
      <c r="B29" s="575"/>
      <c r="C29" s="575"/>
    </row>
  </sheetData>
  <mergeCells count="4">
    <mergeCell ref="C6:C7"/>
    <mergeCell ref="D6:D7"/>
    <mergeCell ref="E6:I6"/>
    <mergeCell ref="B29:C2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C21CB-F669-4E6B-AA58-3321B99440CB}">
  <dimension ref="B2:I19"/>
  <sheetViews>
    <sheetView workbookViewId="0">
      <selection activeCell="D21" sqref="D21"/>
    </sheetView>
  </sheetViews>
  <sheetFormatPr defaultColWidth="8.7265625" defaultRowHeight="14.5"/>
  <cols>
    <col min="3" max="3" width="94.7265625" bestFit="1" customWidth="1"/>
    <col min="4" max="8" width="18.26953125" customWidth="1"/>
    <col min="9" max="9" width="19.453125" customWidth="1"/>
  </cols>
  <sheetData>
    <row r="2" spans="2:9" ht="18.5">
      <c r="B2" s="127" t="s">
        <v>1196</v>
      </c>
      <c r="D2" s="28"/>
      <c r="E2" s="28"/>
      <c r="F2" s="28"/>
      <c r="G2" s="28"/>
      <c r="H2" s="29"/>
    </row>
    <row r="3" spans="2:9">
      <c r="B3" t="s">
        <v>1049</v>
      </c>
    </row>
    <row r="4" spans="2:9">
      <c r="B4" s="30"/>
    </row>
    <row r="5" spans="2:9">
      <c r="D5" s="356" t="s">
        <v>2</v>
      </c>
      <c r="E5" s="356" t="s">
        <v>3</v>
      </c>
      <c r="F5" s="356" t="s">
        <v>4</v>
      </c>
      <c r="G5" s="356" t="s">
        <v>39</v>
      </c>
      <c r="H5" s="356" t="s">
        <v>40</v>
      </c>
      <c r="I5" s="356" t="s">
        <v>99</v>
      </c>
    </row>
    <row r="6" spans="2:9" ht="15" customHeight="1">
      <c r="D6" s="573" t="s">
        <v>38</v>
      </c>
      <c r="E6" s="576" t="s">
        <v>127</v>
      </c>
      <c r="F6" s="577"/>
      <c r="G6" s="577"/>
      <c r="H6" s="577"/>
      <c r="I6" s="544"/>
    </row>
    <row r="7" spans="2:9" ht="72.5">
      <c r="D7" s="573"/>
      <c r="E7" s="356" t="s">
        <v>128</v>
      </c>
      <c r="F7" s="356" t="s">
        <v>141</v>
      </c>
      <c r="G7" s="31" t="s">
        <v>142</v>
      </c>
      <c r="H7" s="356" t="s">
        <v>143</v>
      </c>
      <c r="I7" s="356" t="s">
        <v>106</v>
      </c>
    </row>
    <row r="8" spans="2:9" ht="15" customHeight="1">
      <c r="B8" s="32">
        <v>1</v>
      </c>
      <c r="C8" s="143" t="s">
        <v>129</v>
      </c>
      <c r="D8" s="506">
        <v>32106620</v>
      </c>
      <c r="E8" s="506">
        <v>27056881</v>
      </c>
      <c r="F8" s="507">
        <v>24519</v>
      </c>
      <c r="G8" s="506">
        <v>0</v>
      </c>
      <c r="H8" s="506">
        <v>2199710</v>
      </c>
      <c r="I8" s="508">
        <v>2826752</v>
      </c>
    </row>
    <row r="9" spans="2:9" ht="15" customHeight="1">
      <c r="B9" s="32">
        <v>2</v>
      </c>
      <c r="C9" s="143" t="s">
        <v>130</v>
      </c>
      <c r="D9" s="506">
        <v>32106620</v>
      </c>
      <c r="E9" s="506">
        <v>0</v>
      </c>
      <c r="F9" s="507">
        <v>0</v>
      </c>
      <c r="G9" s="506">
        <v>0</v>
      </c>
      <c r="H9" s="506">
        <v>0</v>
      </c>
      <c r="I9" s="508">
        <v>32106620</v>
      </c>
    </row>
    <row r="10" spans="2:9" ht="15" customHeight="1">
      <c r="B10" s="32">
        <v>3</v>
      </c>
      <c r="C10" s="143" t="s">
        <v>131</v>
      </c>
      <c r="D10" s="506">
        <v>0</v>
      </c>
      <c r="E10" s="506">
        <v>27056881</v>
      </c>
      <c r="F10" s="507">
        <v>24519</v>
      </c>
      <c r="G10" s="506">
        <v>0</v>
      </c>
      <c r="H10" s="506">
        <v>2199710</v>
      </c>
      <c r="I10" s="508">
        <v>-29279868</v>
      </c>
    </row>
    <row r="11" spans="2:9" ht="15" customHeight="1">
      <c r="B11" s="32">
        <v>4</v>
      </c>
      <c r="C11" s="24" t="s">
        <v>132</v>
      </c>
      <c r="D11" s="506">
        <v>9925644</v>
      </c>
      <c r="E11" s="506">
        <v>9925644</v>
      </c>
      <c r="F11" s="507">
        <v>0</v>
      </c>
      <c r="G11" s="506">
        <v>0</v>
      </c>
      <c r="H11" s="506">
        <v>0</v>
      </c>
      <c r="I11" s="508"/>
    </row>
    <row r="12" spans="2:9" ht="15" customHeight="1">
      <c r="B12" s="356">
        <v>5</v>
      </c>
      <c r="C12" s="33" t="s">
        <v>133</v>
      </c>
      <c r="D12" s="506">
        <v>0</v>
      </c>
      <c r="E12" s="506">
        <v>0</v>
      </c>
      <c r="F12" s="507">
        <v>0</v>
      </c>
      <c r="G12" s="506">
        <v>0</v>
      </c>
      <c r="H12" s="506"/>
      <c r="I12" s="508"/>
    </row>
    <row r="13" spans="2:9" ht="15" customHeight="1">
      <c r="B13" s="356">
        <v>6</v>
      </c>
      <c r="C13" s="33" t="s">
        <v>134</v>
      </c>
      <c r="D13" s="506">
        <v>0</v>
      </c>
      <c r="E13" s="506">
        <v>0</v>
      </c>
      <c r="F13" s="507">
        <v>0</v>
      </c>
      <c r="G13" s="506">
        <v>0</v>
      </c>
      <c r="H13" s="506"/>
      <c r="I13" s="508"/>
    </row>
    <row r="14" spans="2:9" ht="15" customHeight="1">
      <c r="B14" s="356">
        <v>7</v>
      </c>
      <c r="C14" s="33" t="s">
        <v>135</v>
      </c>
      <c r="D14" s="506">
        <v>0</v>
      </c>
      <c r="E14" s="506">
        <v>0</v>
      </c>
      <c r="F14" s="507">
        <v>0</v>
      </c>
      <c r="G14" s="506">
        <v>0</v>
      </c>
      <c r="H14" s="506"/>
      <c r="I14" s="508"/>
    </row>
    <row r="15" spans="2:9" ht="15" customHeight="1">
      <c r="B15" s="356">
        <v>8</v>
      </c>
      <c r="C15" s="33" t="s">
        <v>136</v>
      </c>
      <c r="D15" s="506">
        <v>0</v>
      </c>
      <c r="E15" s="506">
        <v>0</v>
      </c>
      <c r="F15" s="507">
        <v>0</v>
      </c>
      <c r="G15" s="506">
        <v>0</v>
      </c>
      <c r="H15" s="506"/>
      <c r="I15" s="508"/>
    </row>
    <row r="16" spans="2:9" ht="15" customHeight="1">
      <c r="B16" s="356">
        <v>9</v>
      </c>
      <c r="C16" s="33" t="s">
        <v>137</v>
      </c>
      <c r="D16" s="506">
        <v>0</v>
      </c>
      <c r="E16" s="506">
        <v>0</v>
      </c>
      <c r="F16" s="507">
        <v>0</v>
      </c>
      <c r="G16" s="506">
        <v>0</v>
      </c>
      <c r="H16" s="506"/>
      <c r="I16" s="508"/>
    </row>
    <row r="17" spans="2:9" ht="15" customHeight="1">
      <c r="B17" s="356">
        <v>10</v>
      </c>
      <c r="C17" s="33" t="s">
        <v>138</v>
      </c>
      <c r="D17" s="506">
        <v>0</v>
      </c>
      <c r="E17" s="506">
        <v>0</v>
      </c>
      <c r="F17" s="507">
        <v>0</v>
      </c>
      <c r="G17" s="506">
        <v>0</v>
      </c>
      <c r="H17" s="506"/>
      <c r="I17" s="508"/>
    </row>
    <row r="18" spans="2:9" ht="15" customHeight="1">
      <c r="B18" s="356">
        <v>11</v>
      </c>
      <c r="C18" s="33" t="s">
        <v>139</v>
      </c>
      <c r="D18" s="506">
        <v>0</v>
      </c>
      <c r="E18" s="506">
        <v>0</v>
      </c>
      <c r="F18" s="507">
        <v>0</v>
      </c>
      <c r="G18" s="506">
        <v>0</v>
      </c>
      <c r="H18" s="506"/>
      <c r="I18" s="508"/>
    </row>
    <row r="19" spans="2:9" ht="15" customHeight="1">
      <c r="B19" s="32">
        <v>12</v>
      </c>
      <c r="C19" s="24" t="s">
        <v>140</v>
      </c>
      <c r="D19" s="506">
        <v>9926886</v>
      </c>
      <c r="E19" s="506">
        <v>36982525</v>
      </c>
      <c r="F19" s="506">
        <v>24519</v>
      </c>
      <c r="G19" s="506">
        <v>0</v>
      </c>
      <c r="H19" s="506">
        <v>2199710</v>
      </c>
      <c r="I19" s="508">
        <v>-29279868</v>
      </c>
    </row>
  </sheetData>
  <mergeCells count="2">
    <mergeCell ref="D6:D7"/>
    <mergeCell ref="E6:I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F869-B014-48EA-8563-1658F963FEDC}">
  <dimension ref="B2:I13"/>
  <sheetViews>
    <sheetView workbookViewId="0">
      <selection activeCell="B2" sqref="B2"/>
    </sheetView>
  </sheetViews>
  <sheetFormatPr defaultColWidth="8.7265625" defaultRowHeight="14.5"/>
  <cols>
    <col min="2" max="2" width="51.54296875" customWidth="1"/>
    <col min="3" max="3" width="21.7265625" customWidth="1"/>
    <col min="4" max="8" width="18.26953125" customWidth="1"/>
    <col min="9" max="9" width="40" customWidth="1"/>
  </cols>
  <sheetData>
    <row r="2" spans="2:9" ht="18.5">
      <c r="B2" s="127" t="s">
        <v>1195</v>
      </c>
      <c r="C2" s="28"/>
      <c r="D2" s="28"/>
      <c r="E2" s="28"/>
      <c r="F2" s="28"/>
      <c r="G2" s="28"/>
      <c r="H2" s="28"/>
      <c r="I2" s="28"/>
    </row>
    <row r="5" spans="2:9">
      <c r="B5" s="347" t="s">
        <v>2</v>
      </c>
      <c r="C5" s="350" t="s">
        <v>3</v>
      </c>
      <c r="D5" s="347" t="s">
        <v>4</v>
      </c>
      <c r="E5" s="347" t="s">
        <v>39</v>
      </c>
      <c r="F5" s="347" t="s">
        <v>40</v>
      </c>
      <c r="G5" s="347" t="s">
        <v>99</v>
      </c>
      <c r="H5" s="347" t="s">
        <v>100</v>
      </c>
      <c r="I5" s="350" t="s">
        <v>144</v>
      </c>
    </row>
    <row r="6" spans="2:9">
      <c r="B6" s="578" t="s">
        <v>145</v>
      </c>
      <c r="C6" s="574" t="s">
        <v>146</v>
      </c>
      <c r="D6" s="579" t="s">
        <v>147</v>
      </c>
      <c r="E6" s="580"/>
      <c r="F6" s="580"/>
      <c r="G6" s="580"/>
      <c r="H6" s="581"/>
      <c r="I6" s="114" t="s">
        <v>148</v>
      </c>
    </row>
    <row r="7" spans="2:9" ht="43.5">
      <c r="B7" s="578"/>
      <c r="C7" s="574"/>
      <c r="D7" s="347" t="s">
        <v>149</v>
      </c>
      <c r="E7" s="347" t="s">
        <v>150</v>
      </c>
      <c r="F7" s="347" t="s">
        <v>151</v>
      </c>
      <c r="G7" s="347" t="s">
        <v>152</v>
      </c>
      <c r="H7" s="347" t="s">
        <v>153</v>
      </c>
      <c r="I7" s="34"/>
    </row>
    <row r="8" spans="2:9">
      <c r="B8" s="35" t="s">
        <v>154</v>
      </c>
      <c r="C8" s="35" t="s">
        <v>149</v>
      </c>
      <c r="D8" s="350" t="s">
        <v>155</v>
      </c>
      <c r="E8" s="36"/>
      <c r="F8" s="36"/>
      <c r="G8" s="36"/>
      <c r="H8" s="36"/>
      <c r="I8" s="35" t="s">
        <v>156</v>
      </c>
    </row>
    <row r="9" spans="2:9">
      <c r="B9" s="35" t="s">
        <v>157</v>
      </c>
      <c r="C9" s="35" t="s">
        <v>149</v>
      </c>
      <c r="D9" s="350" t="s">
        <v>155</v>
      </c>
      <c r="E9" s="37"/>
      <c r="F9" s="36"/>
      <c r="G9" s="36"/>
      <c r="H9" s="36"/>
      <c r="I9" s="35" t="s">
        <v>158</v>
      </c>
    </row>
    <row r="10" spans="2:9">
      <c r="B10" s="35" t="s">
        <v>159</v>
      </c>
      <c r="C10" s="35" t="s">
        <v>149</v>
      </c>
      <c r="D10" s="350" t="s">
        <v>155</v>
      </c>
      <c r="E10" s="36"/>
      <c r="F10" s="36"/>
      <c r="G10" s="37"/>
      <c r="H10" s="37"/>
      <c r="I10" s="35" t="s">
        <v>160</v>
      </c>
    </row>
    <row r="13" spans="2:9">
      <c r="B13" s="157"/>
    </row>
  </sheetData>
  <mergeCells count="3">
    <mergeCell ref="B6:B7"/>
    <mergeCell ref="C6:C7"/>
    <mergeCell ref="D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825a48ae-85d1-4e0f-b8a6-37d14c949a96" xsi:nil="true"/>
    <lcf76f155ced4ddcb4097134ff3c332f xmlns="825a48ae-85d1-4e0f-b8a6-37d14c949a96">
      <Terms xmlns="http://schemas.microsoft.com/office/infopath/2007/PartnerControls"/>
    </lcf76f155ced4ddcb4097134ff3c332f>
    <TaxCatchAll xmlns="9e0a8e6d-132a-4a2f-884f-952d2d7b3e8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E7ACDC3BC29AA41863F2D63E16B9B35" ma:contentTypeVersion="15" ma:contentTypeDescription="Opret et nyt dokument." ma:contentTypeScope="" ma:versionID="2b0bc167d05c5267a8e58b5d8b9168c1">
  <xsd:schema xmlns:xsd="http://www.w3.org/2001/XMLSchema" xmlns:xs="http://www.w3.org/2001/XMLSchema" xmlns:p="http://schemas.microsoft.com/office/2006/metadata/properties" xmlns:ns2="825a48ae-85d1-4e0f-b8a6-37d14c949a96" xmlns:ns3="9e0a8e6d-132a-4a2f-884f-952d2d7b3e8d" targetNamespace="http://schemas.microsoft.com/office/2006/metadata/properties" ma:root="true" ma:fieldsID="2eec7b3742262c0cf6571ea7b65b7f60" ns2:_="" ns3:_="">
    <xsd:import namespace="825a48ae-85d1-4e0f-b8a6-37d14c949a96"/>
    <xsd:import namespace="9e0a8e6d-132a-4a2f-884f-952d2d7b3e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a48ae-85d1-4e0f-b8a6-37d14c949a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d133ecdd-b597-499b-81a7-c54a651ecd0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0a8e6d-132a-4a2f-884f-952d2d7b3e8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a735b1a-d74e-4d25-8ca5-123e2abe8e64}" ma:internalName="TaxCatchAll" ma:showField="CatchAllData" ma:web="9e0a8e6d-132a-4a2f-884f-952d2d7b3e8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45BB01-33A6-46FC-B80F-19A4D69599B8}">
  <ds:schemaRefs>
    <ds:schemaRef ds:uri="http://schemas.microsoft.com/sharepoint/v3/contenttype/forms"/>
  </ds:schemaRefs>
</ds:datastoreItem>
</file>

<file path=customXml/itemProps2.xml><?xml version="1.0" encoding="utf-8"?>
<ds:datastoreItem xmlns:ds="http://schemas.openxmlformats.org/officeDocument/2006/customXml" ds:itemID="{5CC906C1-E0CB-4FE3-A0A6-E3D42A2D0075}">
  <ds:schemaRefs>
    <ds:schemaRef ds:uri="http://schemas.microsoft.com/office/2006/metadata/properties"/>
    <ds:schemaRef ds:uri="http://schemas.microsoft.com/office/infopath/2007/PartnerControls"/>
    <ds:schemaRef ds:uri="79ef5570-dbb2-4234-a5da-f6607682560e"/>
  </ds:schemaRefs>
</ds:datastoreItem>
</file>

<file path=customXml/itemProps3.xml><?xml version="1.0" encoding="utf-8"?>
<ds:datastoreItem xmlns:ds="http://schemas.openxmlformats.org/officeDocument/2006/customXml" ds:itemID="{E02D7015-2ACC-4C5C-A34C-12A9EEE7F99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39</vt:i4>
      </vt:variant>
    </vt:vector>
  </HeadingPairs>
  <TitlesOfParts>
    <vt:vector size="39" baseType="lpstr">
      <vt:lpstr>Overblik</vt:lpstr>
      <vt:lpstr>EU OV1</vt:lpstr>
      <vt:lpstr>EU TLAC1</vt:lpstr>
      <vt:lpstr>EU TLAC3b</vt:lpstr>
      <vt:lpstr>EU KM1</vt:lpstr>
      <vt:lpstr>EU KM2</vt:lpstr>
      <vt:lpstr>EU LI1</vt:lpstr>
      <vt:lpstr>EU LI2</vt:lpstr>
      <vt:lpstr>EU LI3</vt:lpstr>
      <vt:lpstr>EU CC1</vt:lpstr>
      <vt:lpstr>EU CCA</vt:lpstr>
      <vt:lpstr>EU CCyB1</vt:lpstr>
      <vt:lpstr>EU CCyB2</vt:lpstr>
      <vt:lpstr>EU LR1 - LRSum</vt:lpstr>
      <vt:lpstr>EU LR2 - LRCom</vt:lpstr>
      <vt:lpstr>EU LR3 - LRSpl</vt:lpstr>
      <vt:lpstr>EU LIQ1</vt:lpstr>
      <vt:lpstr>EU LIQ2</vt:lpstr>
      <vt:lpstr>EU CR1</vt:lpstr>
      <vt:lpstr>EU CR1-A</vt:lpstr>
      <vt:lpstr>EU CQ3</vt:lpstr>
      <vt:lpstr>EU CQ5</vt:lpstr>
      <vt:lpstr>EU CR3</vt:lpstr>
      <vt:lpstr>EU CR4</vt:lpstr>
      <vt:lpstr>EU CR5</vt:lpstr>
      <vt:lpstr>EU CCR1</vt:lpstr>
      <vt:lpstr>EU CCR2</vt:lpstr>
      <vt:lpstr>EU CCR3</vt:lpstr>
      <vt:lpstr>EU CCR5</vt:lpstr>
      <vt:lpstr>EU MR1</vt:lpstr>
      <vt:lpstr>EU IRRBB1</vt:lpstr>
      <vt:lpstr>EU OR1</vt:lpstr>
      <vt:lpstr>EU REM1</vt:lpstr>
      <vt:lpstr>EU REM5</vt:lpstr>
      <vt:lpstr>EU AE1</vt:lpstr>
      <vt:lpstr>EU AE2</vt:lpstr>
      <vt:lpstr>EU AE3</vt:lpstr>
      <vt:lpstr>EU AE4</vt:lpstr>
      <vt:lpstr>SkemaIFRS9-overgangsordning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Maria Moberg</dc:creator>
  <cp:lastModifiedBy>Anette Hjort Hansen</cp:lastModifiedBy>
  <cp:lastPrinted>2024-01-30T13:33:05Z</cp:lastPrinted>
  <dcterms:created xsi:type="dcterms:W3CDTF">2022-02-08T15:02:57Z</dcterms:created>
  <dcterms:modified xsi:type="dcterms:W3CDTF">2025-02-07T11:21:40Z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0x0101009E7ACDC3BC29AA41863F2D63E16B9B35</vt:lpwstr>
  </property>
  <property fmtid="{D5CDD505-2E9C-101B-9397-08002B2CF9AE}" pid="3" name="Order">
    <vt:r8>9371600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